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d.docs.live.net/f124b717516b8f9f/Projects Folder/P4P Initiatives/R^0D Research/Research_cost of Assessment_November 2021/"/>
    </mc:Choice>
  </mc:AlternateContent>
  <xr:revisionPtr revIDLastSave="155" documentId="8_{4B7EA1D5-590F-43A5-8A7A-A063F8254459}" xr6:coauthVersionLast="47" xr6:coauthVersionMax="47" xr10:uidLastSave="{C1800254-F8C4-4530-831A-EE3D136DBC37}"/>
  <bookViews>
    <workbookView xWindow="-110" yWindow="-110" windowWidth="19420" windowHeight="10560" xr2:uid="{DE594D4F-D603-45FC-AAEE-FC4A18ED10BA}"/>
  </bookViews>
  <sheets>
    <sheet name="Level 1 Calculator Client" sheetId="4" r:id="rId1"/>
    <sheet name="Level 1 Calculator" sheetId="1" state="hidden" r:id="rId2"/>
    <sheet name="Sheet3" sheetId="3" state="hidden" r:id="rId3"/>
    <sheet name="Level 2 - Member Calulcator" sheetId="2" state="hidden"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6" i="4" l="1"/>
  <c r="B5" i="1" s="1"/>
  <c r="B6" i="1"/>
  <c r="B4" i="1"/>
  <c r="B3" i="1"/>
  <c r="B12" i="1" l="1"/>
  <c r="B13" i="4" s="1"/>
  <c r="C19" i="1"/>
  <c r="E21" i="1" s="1"/>
  <c r="B7" i="1"/>
  <c r="C12" i="1" l="1"/>
  <c r="B8" i="1" l="1"/>
  <c r="B9" i="4" s="1"/>
  <c r="F2" i="3"/>
  <c r="B9" i="1" l="1"/>
  <c r="B10" i="4" s="1"/>
  <c r="D9" i="1" l="1"/>
  <c r="E23" i="1"/>
  <c r="F23" i="1" l="1"/>
  <c r="E25" i="1"/>
  <c r="B17" i="1" s="1"/>
  <c r="B10" i="1" s="1"/>
  <c r="C2" i="3" l="1"/>
  <c r="B20" i="1" s="1"/>
  <c r="C4" i="3"/>
  <c r="C3" i="3"/>
  <c r="B1" i="3"/>
  <c r="F25" i="1" l="1"/>
  <c r="D25" i="1"/>
  <c r="D23" i="1"/>
  <c r="D20" i="1"/>
  <c r="F21" i="1"/>
  <c r="B13" i="1" s="1"/>
  <c r="C8" i="3"/>
  <c r="B14" i="1" l="1"/>
  <c r="D14" i="1" s="1"/>
  <c r="C14" i="1" s="1"/>
  <c r="C19" i="4" s="1"/>
  <c r="D13" i="1"/>
  <c r="C13" i="1" s="1"/>
  <c r="C18" i="4" s="1"/>
  <c r="B18" i="1"/>
  <c r="B14" i="4"/>
  <c r="B15" i="4" l="1"/>
  <c r="B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Darryn Van Den Berg</author>
  </authors>
  <commentList>
    <comment ref="A1" authorId="0" shapeId="0" xr:uid="{6B613AB4-A39E-49EA-97DB-0258321F5A9F}">
      <text>
        <r>
          <rPr>
            <b/>
            <sz val="9"/>
            <color indexed="81"/>
            <rFont val="Tahoma"/>
            <family val="2"/>
          </rPr>
          <t xml:space="preserve">*Disclaimer: </t>
        </r>
        <r>
          <rPr>
            <sz val="9"/>
            <color indexed="81"/>
            <rFont val="Tahoma"/>
            <family val="2"/>
          </rPr>
          <t xml:space="preserve">
The information communicated through this ROI calculator is not a quote nor is the content legally binding. 
The information is based on extensive and ongoing research as well as the 30+ years of experience and knowledge of the P4P team and their associates within the skills development landscape, both in South Africa and internationally. 
It also includes our 8 years of experience of running the P4P Platform.</t>
        </r>
      </text>
    </comment>
    <comment ref="C6" authorId="0" shapeId="0" xr:uid="{75DB6863-5B51-44AE-BDD8-9DEE185EA993}">
      <text>
        <r>
          <rPr>
            <b/>
            <sz val="9"/>
            <color indexed="81"/>
            <rFont val="Tahoma"/>
            <family val="2"/>
          </rPr>
          <t>Darryn Van Den Berg:</t>
        </r>
        <r>
          <rPr>
            <sz val="9"/>
            <color indexed="81"/>
            <rFont val="Tahoma"/>
            <family val="2"/>
          </rPr>
          <t xml:space="preserve">
77,28% is the cost per learner that the P4P have found as the benchmark in the industry. This includes all training costs that are realised and unrealised. In our experience in Skills Development and with this research it is clear that Skills Development providers are not aware of ALL the costs to conduct end to end training. (Including but not limited to: Facilitation, assessment processes, venue / tech hire, admin support, offices, storage and others.) 
We have found that they all have different parts of the picture. 
We have taken the results of the SDP’s and mapped them to a granular level in the research and coupled this with our teams over 60 years of combined experience and have found that the </t>
        </r>
        <r>
          <rPr>
            <b/>
            <sz val="9"/>
            <color indexed="81"/>
            <rFont val="Tahoma"/>
            <family val="2"/>
          </rPr>
          <t xml:space="preserve">benchmark cost is 77,28% per learner. 
</t>
        </r>
        <r>
          <rPr>
            <sz val="9"/>
            <color indexed="81"/>
            <rFont val="Tahoma"/>
            <family val="2"/>
          </rPr>
          <t xml:space="preserve">
P4P all having more than 20 years of experience in the skills development landscape, across counties and sectors as well as in Corporate training, small business, and own business).
</t>
        </r>
      </text>
    </comment>
    <comment ref="A18" authorId="0" shapeId="0" xr:uid="{4966AD58-ACC6-4C91-B51C-3F233C807A01}">
      <text>
        <r>
          <rPr>
            <b/>
            <sz val="9"/>
            <color indexed="81"/>
            <rFont val="Tahoma"/>
            <family val="2"/>
          </rPr>
          <t>More of the Story:</t>
        </r>
        <r>
          <rPr>
            <sz val="9"/>
            <color indexed="81"/>
            <rFont val="Tahoma"/>
            <family val="2"/>
          </rPr>
          <t xml:space="preserve">
Money in the bank is vital for any Business, Small, Medium, Macro or Enterprise. 
The simplest way to put money in the bank is to reduce your cost of sales. 
In Training your direct costs are pretty much linked to training venues, trainers, food, coffee, facilitators, assessors and printing per group of learners 
Your Indirect costs are linked to travel time, admin time, storage time, assessment rework and untracked technology email and alignment reviews. 
The easiest way to experience a cost per learner reduction is to use P4P as you will experience an immediate cost reduce in both direct and indirect costs.</t>
        </r>
      </text>
    </comment>
    <comment ref="A19" authorId="0" shapeId="0" xr:uid="{5310E66A-A9A4-4702-B9E2-FCD6A56AAC62}">
      <text>
        <r>
          <rPr>
            <b/>
            <sz val="9"/>
            <color indexed="81"/>
            <rFont val="Tahoma"/>
            <family val="2"/>
          </rPr>
          <t>And even more of the Story:</t>
        </r>
        <r>
          <rPr>
            <sz val="9"/>
            <color indexed="81"/>
            <rFont val="Tahoma"/>
            <family val="2"/>
          </rPr>
          <t xml:space="preserve">
</t>
        </r>
        <r>
          <rPr>
            <b/>
            <sz val="9"/>
            <color indexed="81"/>
            <rFont val="Tahoma"/>
            <family val="2"/>
          </rPr>
          <t xml:space="preserve">Profitability is the measure of all businesses on the leader. 
</t>
        </r>
        <r>
          <rPr>
            <sz val="9"/>
            <color indexed="81"/>
            <rFont val="Tahoma"/>
            <family val="2"/>
          </rPr>
          <t xml:space="preserve">When you are called into your budget meetings, your C-Suite management are wanting to see an increase in your profit line. (Show me da money)
Q1 - What are we charging clients? 
Q2 - What is it costing us. (how much is it really costing us... really really?)
Q3 - How many learners are we training? (what is the minimum number for us to make money?)
Q4 - How much are we making? (after all that)
</t>
        </r>
        <r>
          <rPr>
            <b/>
            <sz val="9"/>
            <color indexed="81"/>
            <rFont val="Tahoma"/>
            <family val="2"/>
          </rPr>
          <t xml:space="preserve">
How can we make more? (Increased Profitability)
</t>
        </r>
        <r>
          <rPr>
            <sz val="9"/>
            <color indexed="81"/>
            <rFont val="Tahoma"/>
            <family val="2"/>
          </rPr>
          <t xml:space="preserve">This is the simple question that you are always going to be required to answer. 
In training, this is either linked to increase in sales (bums on seats) that your marketing team is helping you with,
</t>
        </r>
        <r>
          <rPr>
            <b/>
            <sz val="9"/>
            <color indexed="81"/>
            <rFont val="Tahoma"/>
            <family val="2"/>
          </rPr>
          <t>AND NOW</t>
        </r>
        <r>
          <rPr>
            <sz val="9"/>
            <color indexed="81"/>
            <rFont val="Tahoma"/>
            <family val="2"/>
          </rPr>
          <t xml:space="preserve">
By using P4P, you will be the HERO at the next budget review, as you increase your profit line.</t>
        </r>
      </text>
    </comment>
  </commentList>
</comments>
</file>

<file path=xl/sharedStrings.xml><?xml version="1.0" encoding="utf-8"?>
<sst xmlns="http://schemas.openxmlformats.org/spreadsheetml/2006/main" count="61" uniqueCount="52">
  <si>
    <t>Your Input Costs</t>
  </si>
  <si>
    <t>Pick a Qualification that you offer</t>
  </si>
  <si>
    <t>Number of learners in a Batch / Cohort</t>
  </si>
  <si>
    <t>COST SAVING PER LEARNER</t>
  </si>
  <si>
    <t>Time and resources are expensive, hurting your affordability in closing off batches of learner's assessments.</t>
  </si>
  <si>
    <t>Affordabilty</t>
  </si>
  <si>
    <t>Visibility</t>
  </si>
  <si>
    <t>The lack of visibility and status (currency) of your Assessment schedules is causing learner drop-off and admin frustration.</t>
  </si>
  <si>
    <t>Technologies</t>
  </si>
  <si>
    <t>Using too many platforms for reporting and compliance needs is causing confusion and complications.
(e.g. POPIA, Skills development, SETA LMIS &amp; BBEE)</t>
  </si>
  <si>
    <t>Communication</t>
  </si>
  <si>
    <t>Communication is difficult to sustain when trying to track and support your learners and your assessors during the assessment achievement process.</t>
  </si>
  <si>
    <t>Portfolios</t>
  </si>
  <si>
    <t>Managing both Portfolios and e-Portfolios is causing headaches and concerns because of the need for co-accessing, maintaining the governance, and tracking the different types, authenticity and storage.</t>
  </si>
  <si>
    <r>
      <t xml:space="preserve">What you </t>
    </r>
    <r>
      <rPr>
        <b/>
        <sz val="9"/>
        <color theme="0"/>
        <rFont val="Century Gothic"/>
        <family val="2"/>
      </rPr>
      <t>Charge</t>
    </r>
    <r>
      <rPr>
        <sz val="9"/>
        <color theme="0"/>
        <rFont val="Century Gothic"/>
        <family val="2"/>
      </rPr>
      <t xml:space="preserve"> per Learner</t>
    </r>
  </si>
  <si>
    <r>
      <t xml:space="preserve">What is your training </t>
    </r>
    <r>
      <rPr>
        <b/>
        <sz val="9"/>
        <color theme="0"/>
        <rFont val="Century Gothic"/>
        <family val="2"/>
      </rPr>
      <t>costing</t>
    </r>
    <r>
      <rPr>
        <sz val="9"/>
        <color theme="0"/>
        <rFont val="Century Gothic"/>
        <family val="2"/>
      </rPr>
      <t xml:space="preserve"> you Per learner.</t>
    </r>
  </si>
  <si>
    <r>
      <t xml:space="preserve">Total Saving using P4P </t>
    </r>
    <r>
      <rPr>
        <b/>
        <sz val="9"/>
        <color theme="0"/>
        <rFont val="Century Gothic"/>
        <family val="2"/>
      </rPr>
      <t>for the Cohort</t>
    </r>
  </si>
  <si>
    <t>Total % of Saving using P4P</t>
  </si>
  <si>
    <t>P4P Cost to you (2000 learners)</t>
  </si>
  <si>
    <t>P4P Cost to you (1000 learners)</t>
  </si>
  <si>
    <t>P4P Cost to you (500 learners)</t>
  </si>
  <si>
    <t>P4P Cost to you (100 learners)</t>
  </si>
  <si>
    <t>PER MONTH</t>
  </si>
  <si>
    <t>&gt;</t>
  </si>
  <si>
    <t>&lt;</t>
  </si>
  <si>
    <t>e_Assessment and ePortfolio Platform Cost Savings Calculator
(Based on our research)</t>
  </si>
  <si>
    <t>suits my argument</t>
  </si>
  <si>
    <t>Your Total Profit for the Batch</t>
  </si>
  <si>
    <r>
      <t xml:space="preserve">Total </t>
    </r>
    <r>
      <rPr>
        <u/>
        <sz val="9"/>
        <color theme="0"/>
        <rFont val="Century Gothic"/>
        <family val="2"/>
      </rPr>
      <t>costs</t>
    </r>
    <r>
      <rPr>
        <sz val="9"/>
        <color theme="0"/>
        <rFont val="Century Gothic"/>
        <family val="2"/>
      </rPr>
      <t xml:space="preserve"> for the Batch</t>
    </r>
  </si>
  <si>
    <r>
      <t xml:space="preserve">The % of </t>
    </r>
    <r>
      <rPr>
        <u/>
        <sz val="9"/>
        <color theme="0"/>
        <rFont val="Century Gothic"/>
        <family val="2"/>
      </rPr>
      <t>Additional Profit</t>
    </r>
    <r>
      <rPr>
        <sz val="9"/>
        <color theme="0"/>
        <rFont val="Century Gothic"/>
        <family val="2"/>
      </rPr>
      <t xml:space="preserve"> (Profit Line)</t>
    </r>
  </si>
  <si>
    <r>
      <t xml:space="preserve">Total </t>
    </r>
    <r>
      <rPr>
        <u/>
        <sz val="9"/>
        <color theme="0"/>
        <rFont val="Century Gothic"/>
        <family val="2"/>
      </rPr>
      <t>income/turnover</t>
    </r>
    <r>
      <rPr>
        <sz val="9"/>
        <color theme="0"/>
        <rFont val="Century Gothic"/>
        <family val="2"/>
      </rPr>
      <t xml:space="preserve"> for the Batch</t>
    </r>
  </si>
  <si>
    <t>this is 54% more than what you were making in B9</t>
  </si>
  <si>
    <t>HERE IS THE "WHY"</t>
  </si>
  <si>
    <t>P4P CLIENTS VALUE</t>
  </si>
  <si>
    <r>
      <rPr>
        <b/>
        <sz val="9"/>
        <color theme="0"/>
        <rFont val="Century Gothic"/>
        <family val="2"/>
      </rPr>
      <t xml:space="preserve">REDUCED COSTS </t>
    </r>
    <r>
      <rPr>
        <sz val="9"/>
        <color theme="0"/>
        <rFont val="Century Gothic"/>
        <family val="2"/>
      </rPr>
      <t xml:space="preserve">for the Batch
</t>
    </r>
    <r>
      <rPr>
        <sz val="8"/>
        <color rgb="FFFFFF00"/>
        <rFont val="Century Gothic"/>
        <family val="2"/>
      </rPr>
      <t>(including P4P platform Subscription)</t>
    </r>
  </si>
  <si>
    <r>
      <rPr>
        <b/>
        <sz val="9"/>
        <color theme="0"/>
        <rFont val="Century Gothic"/>
        <family val="2"/>
      </rPr>
      <t xml:space="preserve">Your INCOME </t>
    </r>
    <r>
      <rPr>
        <sz val="9"/>
        <color theme="0"/>
        <rFont val="Century Gothic"/>
        <family val="2"/>
      </rPr>
      <t>for the Batch</t>
    </r>
  </si>
  <si>
    <r>
      <rPr>
        <b/>
        <sz val="9"/>
        <color theme="0"/>
        <rFont val="Century Gothic"/>
        <family val="2"/>
      </rPr>
      <t xml:space="preserve">YOUR NEW Profit </t>
    </r>
    <r>
      <rPr>
        <sz val="9"/>
        <color theme="0"/>
        <rFont val="Century Gothic"/>
        <family val="2"/>
      </rPr>
      <t>for the batch</t>
    </r>
  </si>
  <si>
    <r>
      <rPr>
        <b/>
        <sz val="9"/>
        <rFont val="Century Gothic"/>
        <family val="2"/>
      </rPr>
      <t xml:space="preserve">Your INCOME </t>
    </r>
    <r>
      <rPr>
        <sz val="9"/>
        <rFont val="Century Gothic"/>
        <family val="2"/>
      </rPr>
      <t>for the Batch</t>
    </r>
  </si>
  <si>
    <r>
      <rPr>
        <b/>
        <sz val="9"/>
        <rFont val="Century Gothic"/>
        <family val="2"/>
      </rPr>
      <t xml:space="preserve">REDUCED COSTS </t>
    </r>
    <r>
      <rPr>
        <sz val="9"/>
        <rFont val="Century Gothic"/>
        <family val="2"/>
      </rPr>
      <t xml:space="preserve">for the Batch
</t>
    </r>
    <r>
      <rPr>
        <sz val="8"/>
        <rFont val="Century Gothic"/>
        <family val="2"/>
      </rPr>
      <t>(including P4P platform Subscription)</t>
    </r>
  </si>
  <si>
    <r>
      <rPr>
        <b/>
        <sz val="9"/>
        <rFont val="Century Gothic"/>
        <family val="2"/>
      </rPr>
      <t xml:space="preserve">YOUR NEW Profit </t>
    </r>
    <r>
      <rPr>
        <sz val="9"/>
        <rFont val="Century Gothic"/>
        <family val="2"/>
      </rPr>
      <t>for the batch</t>
    </r>
  </si>
  <si>
    <r>
      <t xml:space="preserve">The % of </t>
    </r>
    <r>
      <rPr>
        <u/>
        <sz val="9"/>
        <rFont val="Century Gothic"/>
        <family val="2"/>
      </rPr>
      <t>reduced costs</t>
    </r>
    <r>
      <rPr>
        <sz val="9"/>
        <rFont val="Century Gothic"/>
        <family val="2"/>
      </rPr>
      <t>) as a Percentage</t>
    </r>
  </si>
  <si>
    <r>
      <t xml:space="preserve">Total Cost </t>
    </r>
    <r>
      <rPr>
        <b/>
        <u/>
        <sz val="9"/>
        <color theme="0"/>
        <rFont val="Century Gothic"/>
        <family val="2"/>
      </rPr>
      <t>Saving</t>
    </r>
    <r>
      <rPr>
        <sz val="9"/>
        <color theme="0"/>
        <rFont val="Century Gothic"/>
        <family val="2"/>
      </rPr>
      <t xml:space="preserve"> per Learner</t>
    </r>
  </si>
  <si>
    <t xml:space="preserve">                add the cost in your brochures here</t>
  </si>
  <si>
    <t xml:space="preserve">                   Add the name here</t>
  </si>
  <si>
    <t xml:space="preserve">               add the total number of learners you
               would like to see the savings on</t>
  </si>
  <si>
    <r>
      <rPr>
        <b/>
        <u/>
        <sz val="9"/>
        <color theme="0"/>
        <rFont val="Century Gothic"/>
        <family val="2"/>
      </rPr>
      <t>Cost Reduction per learner</t>
    </r>
    <r>
      <rPr>
        <sz val="9"/>
        <color theme="0"/>
        <rFont val="Century Gothic"/>
        <family val="2"/>
      </rPr>
      <t xml:space="preserve">
As a successful business, you will always find the most effective way to reduce your costs. With P4P, you will still offer the level of service you are known for, AND you will reduce your Per Learner cost by this %</t>
    </r>
  </si>
  <si>
    <r>
      <rPr>
        <b/>
        <u/>
        <sz val="9"/>
        <color theme="0"/>
        <rFont val="Century Gothic"/>
        <family val="2"/>
      </rPr>
      <t>Increased profitability directly to your bottom line</t>
    </r>
    <r>
      <rPr>
        <sz val="9"/>
        <color theme="0"/>
        <rFont val="Century Gothic"/>
        <family val="2"/>
      </rPr>
      <t xml:space="preserve">
Profitability is the main measure of a business usually with the expectation being placed on the leader. The increase of your profit shown, is measured against the </t>
    </r>
    <r>
      <rPr>
        <b/>
        <sz val="9"/>
        <color theme="0"/>
        <rFont val="Century Gothic"/>
        <family val="2"/>
      </rPr>
      <t>current profit shown</t>
    </r>
    <r>
      <rPr>
        <sz val="9"/>
        <color theme="0"/>
        <rFont val="Century Gothic"/>
        <family val="2"/>
      </rPr>
      <t xml:space="preserve"> as a %</t>
    </r>
  </si>
  <si>
    <t>YOUR INPUT COSTS</t>
  </si>
  <si>
    <r>
      <t xml:space="preserve">          Indicative </t>
    </r>
    <r>
      <rPr>
        <b/>
        <sz val="7"/>
        <color theme="1" tint="0.499984740745262"/>
        <rFont val="Century Gothic"/>
        <family val="2"/>
      </rPr>
      <t xml:space="preserve">cost </t>
    </r>
    <r>
      <rPr>
        <sz val="7"/>
        <color theme="1" tint="0.499984740745262"/>
        <rFont val="Century Gothic"/>
        <family val="2"/>
      </rPr>
      <t>of 77.25% has been automaticall added as the benchmark. (you are welcome to change this if you know your actaul costs.)</t>
    </r>
  </si>
  <si>
    <r>
      <t xml:space="preserve">Your </t>
    </r>
    <r>
      <rPr>
        <b/>
        <sz val="9"/>
        <color rgb="FFF55826"/>
        <rFont val="Century Gothic"/>
        <family val="2"/>
      </rPr>
      <t xml:space="preserve">CURRENT </t>
    </r>
    <r>
      <rPr>
        <b/>
        <u/>
        <sz val="9"/>
        <color rgb="FFF55826"/>
        <rFont val="Century Gothic"/>
        <family val="2"/>
      </rPr>
      <t xml:space="preserve">COSTS </t>
    </r>
    <r>
      <rPr>
        <sz val="9"/>
        <color rgb="FFF55826"/>
        <rFont val="Century Gothic"/>
        <family val="2"/>
      </rPr>
      <t>for the batch</t>
    </r>
  </si>
  <si>
    <r>
      <t xml:space="preserve">Your </t>
    </r>
    <r>
      <rPr>
        <b/>
        <sz val="9"/>
        <color rgb="FFF55826"/>
        <rFont val="Century Gothic"/>
        <family val="2"/>
      </rPr>
      <t xml:space="preserve">CURRENT </t>
    </r>
    <r>
      <rPr>
        <b/>
        <u/>
        <sz val="9"/>
        <color rgb="FFF55826"/>
        <rFont val="Century Gothic"/>
        <family val="2"/>
      </rPr>
      <t>PROFIT</t>
    </r>
    <r>
      <rPr>
        <b/>
        <sz val="9"/>
        <color rgb="FFF55826"/>
        <rFont val="Century Gothic"/>
        <family val="2"/>
      </rPr>
      <t xml:space="preserve"> </t>
    </r>
    <r>
      <rPr>
        <sz val="9"/>
        <color rgb="FFF55826"/>
        <rFont val="Century Gothic"/>
        <family val="2"/>
      </rPr>
      <t>for the batch</t>
    </r>
  </si>
  <si>
    <t>Generic managemetn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</si>
</sst>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R&quot;#,##0;[Red]\-&quot;R&quot;#,##0"/>
    <numFmt numFmtId="44" formatCode="_-&quot;R&quot;* #,##0.00_-;\-&quot;R&quot;* #,##0.00_-;_-&quot;R&quot;* &quot;-&quot;??_-;_-@_-"/>
    <numFmt numFmtId="164" formatCode="0.0%"/>
    <numFmt numFmtId="165" formatCode="&quot;R&quot;#,##0.00"/>
  </numFmts>
  <fonts count="32">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9"/>
      <color theme="1"/>
      <name val="Century Gothic"/>
      <family val="2"/>
    </font>
    <font>
      <b/>
      <sz val="9"/>
      <color theme="1"/>
      <name val="Century Gothic"/>
      <family val="2"/>
    </font>
    <font>
      <b/>
      <sz val="10"/>
      <color theme="1"/>
      <name val="Century Gothic"/>
      <family val="2"/>
    </font>
    <font>
      <u/>
      <sz val="11"/>
      <color theme="10"/>
      <name val="Calibri"/>
      <family val="2"/>
      <scheme val="minor"/>
    </font>
    <font>
      <b/>
      <sz val="9"/>
      <color theme="10"/>
      <name val="Century Gothic"/>
      <family val="2"/>
    </font>
    <font>
      <b/>
      <sz val="9"/>
      <color theme="0"/>
      <name val="Century Gothic"/>
      <family val="2"/>
    </font>
    <font>
      <sz val="9"/>
      <color theme="0"/>
      <name val="Century Gothic"/>
      <family val="2"/>
    </font>
    <font>
      <sz val="10"/>
      <color rgb="FF000000"/>
      <name val="Century Gothic"/>
      <family val="2"/>
    </font>
    <font>
      <sz val="9"/>
      <color rgb="FF57595D"/>
      <name val="Open Sans"/>
      <family val="2"/>
    </font>
    <font>
      <u/>
      <sz val="9"/>
      <color theme="0"/>
      <name val="Century Gothic"/>
      <family val="2"/>
    </font>
    <font>
      <b/>
      <u/>
      <sz val="9"/>
      <color theme="0"/>
      <name val="Century Gothic"/>
      <family val="2"/>
    </font>
    <font>
      <sz val="8"/>
      <name val="Century Gothic"/>
      <family val="2"/>
    </font>
    <font>
      <sz val="8"/>
      <color rgb="FFFFFF00"/>
      <name val="Century Gothic"/>
      <family val="2"/>
    </font>
    <font>
      <sz val="9"/>
      <name val="Century Gothic"/>
      <family val="2"/>
    </font>
    <font>
      <b/>
      <sz val="9"/>
      <name val="Century Gothic"/>
      <family val="2"/>
    </font>
    <font>
      <u/>
      <sz val="9"/>
      <name val="Century Gothic"/>
      <family val="2"/>
    </font>
    <font>
      <sz val="9"/>
      <color indexed="81"/>
      <name val="Tahoma"/>
      <family val="2"/>
    </font>
    <font>
      <b/>
      <sz val="9"/>
      <color indexed="81"/>
      <name val="Tahoma"/>
      <family val="2"/>
    </font>
    <font>
      <b/>
      <sz val="18"/>
      <color rgb="FF00B050"/>
      <name val="Century Gothic"/>
      <family val="2"/>
    </font>
    <font>
      <sz val="7"/>
      <color theme="1" tint="0.499984740745262"/>
      <name val="Century Gothic"/>
      <family val="2"/>
    </font>
    <font>
      <sz val="8"/>
      <color theme="1" tint="0.499984740745262"/>
      <name val="Century Gothic"/>
      <family val="2"/>
    </font>
    <font>
      <b/>
      <sz val="7"/>
      <color theme="1" tint="0.499984740745262"/>
      <name val="Century Gothic"/>
      <family val="2"/>
    </font>
    <font>
      <b/>
      <sz val="9"/>
      <color theme="0" tint="-0.14999847407452621"/>
      <name val="Century Gothic"/>
      <family val="2"/>
    </font>
    <font>
      <b/>
      <u/>
      <sz val="13"/>
      <color theme="0"/>
      <name val="Century Gothic"/>
      <family val="2"/>
    </font>
    <font>
      <b/>
      <u/>
      <sz val="12"/>
      <color theme="0"/>
      <name val="Century Gothic"/>
      <family val="2"/>
    </font>
    <font>
      <sz val="9"/>
      <color rgb="FFF55826"/>
      <name val="Century Gothic"/>
      <family val="2"/>
    </font>
    <font>
      <b/>
      <sz val="9"/>
      <color rgb="FFF55826"/>
      <name val="Century Gothic"/>
      <family val="2"/>
    </font>
    <font>
      <b/>
      <u/>
      <sz val="9"/>
      <color rgb="FFF55826"/>
      <name val="Century Gothic"/>
      <family val="2"/>
    </font>
  </fonts>
  <fills count="13">
    <fill>
      <patternFill patternType="none"/>
    </fill>
    <fill>
      <patternFill patternType="gray125"/>
    </fill>
    <fill>
      <patternFill patternType="solid">
        <fgColor rgb="FF00B0F0"/>
        <bgColor indexed="64"/>
      </patternFill>
    </fill>
    <fill>
      <patternFill patternType="solid">
        <fgColor rgb="FFFFC000"/>
        <bgColor indexed="64"/>
      </patternFill>
    </fill>
    <fill>
      <patternFill patternType="solid">
        <fgColor theme="0" tint="-4.9989318521683403E-2"/>
        <bgColor indexed="64"/>
      </patternFill>
    </fill>
    <fill>
      <patternFill patternType="solid">
        <fgColor rgb="FF002060"/>
        <bgColor indexed="64"/>
      </patternFill>
    </fill>
    <fill>
      <patternFill patternType="solid">
        <fgColor rgb="FFFFF2CC"/>
        <bgColor indexed="64"/>
      </patternFill>
    </fill>
    <fill>
      <patternFill patternType="solid">
        <fgColor theme="0" tint="-0.14999847407452621"/>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0070C0"/>
        <bgColor indexed="64"/>
      </patternFill>
    </fill>
    <fill>
      <patternFill patternType="solid">
        <fgColor rgb="FFFFFF00"/>
        <bgColor indexed="64"/>
      </patternFill>
    </fill>
  </fills>
  <borders count="60">
    <border>
      <left/>
      <right/>
      <top/>
      <bottom/>
      <diagonal/>
    </border>
    <border>
      <left style="medium">
        <color auto="1"/>
      </left>
      <right style="dashed">
        <color auto="1"/>
      </right>
      <top style="medium">
        <color auto="1"/>
      </top>
      <bottom style="hair">
        <color auto="1"/>
      </bottom>
      <diagonal/>
    </border>
    <border>
      <left style="dashed">
        <color auto="1"/>
      </left>
      <right style="dashed">
        <color auto="1"/>
      </right>
      <top style="medium">
        <color auto="1"/>
      </top>
      <bottom style="hair">
        <color auto="1"/>
      </bottom>
      <diagonal/>
    </border>
    <border>
      <left style="medium">
        <color auto="1"/>
      </left>
      <right style="dashed">
        <color auto="1"/>
      </right>
      <top style="hair">
        <color auto="1"/>
      </top>
      <bottom style="hair">
        <color auto="1"/>
      </bottom>
      <diagonal/>
    </border>
    <border>
      <left style="dashed">
        <color indexed="64"/>
      </left>
      <right style="dashed">
        <color indexed="64"/>
      </right>
      <top style="hair">
        <color indexed="64"/>
      </top>
      <bottom style="hair">
        <color indexed="64"/>
      </bottom>
      <diagonal/>
    </border>
    <border>
      <left style="dashed">
        <color auto="1"/>
      </left>
      <right style="dashed">
        <color auto="1"/>
      </right>
      <top/>
      <bottom/>
      <diagonal/>
    </border>
    <border>
      <left style="medium">
        <color auto="1"/>
      </left>
      <right style="dashed">
        <color auto="1"/>
      </right>
      <top style="hair">
        <color auto="1"/>
      </top>
      <bottom style="medium">
        <color auto="1"/>
      </bottom>
      <diagonal/>
    </border>
    <border>
      <left style="dashed">
        <color auto="1"/>
      </left>
      <right style="dashed">
        <color auto="1"/>
      </right>
      <top style="hair">
        <color auto="1"/>
      </top>
      <bottom style="medium">
        <color auto="1"/>
      </bottom>
      <diagonal/>
    </border>
    <border>
      <left style="medium">
        <color auto="1"/>
      </left>
      <right style="dashed">
        <color auto="1"/>
      </right>
      <top/>
      <bottom/>
      <diagonal/>
    </border>
    <border>
      <left style="dashed">
        <color auto="1"/>
      </left>
      <right style="medium">
        <color auto="1"/>
      </right>
      <top style="medium">
        <color auto="1"/>
      </top>
      <bottom style="hair">
        <color auto="1"/>
      </bottom>
      <diagonal/>
    </border>
    <border>
      <left style="dashed">
        <color auto="1"/>
      </left>
      <right style="medium">
        <color auto="1"/>
      </right>
      <top style="hair">
        <color auto="1"/>
      </top>
      <bottom style="hair">
        <color auto="1"/>
      </bottom>
      <diagonal/>
    </border>
    <border>
      <left style="medium">
        <color auto="1"/>
      </left>
      <right style="dashed">
        <color auto="1"/>
      </right>
      <top style="hair">
        <color auto="1"/>
      </top>
      <bottom/>
      <diagonal/>
    </border>
    <border>
      <left style="dashed">
        <color auto="1"/>
      </left>
      <right style="dashed">
        <color auto="1"/>
      </right>
      <top style="hair">
        <color auto="1"/>
      </top>
      <bottom/>
      <diagonal/>
    </border>
    <border>
      <left style="dashed">
        <color auto="1"/>
      </left>
      <right style="medium">
        <color auto="1"/>
      </right>
      <top style="hair">
        <color auto="1"/>
      </top>
      <bottom/>
      <diagonal/>
    </border>
    <border>
      <left style="medium">
        <color auto="1"/>
      </left>
      <right style="dashed">
        <color auto="1"/>
      </right>
      <top/>
      <bottom style="hair">
        <color auto="1"/>
      </bottom>
      <diagonal/>
    </border>
    <border>
      <left style="dashed">
        <color indexed="64"/>
      </left>
      <right style="dashed">
        <color indexed="64"/>
      </right>
      <top/>
      <bottom style="hair">
        <color indexed="64"/>
      </bottom>
      <diagonal/>
    </border>
    <border>
      <left style="dashed">
        <color auto="1"/>
      </left>
      <right style="medium">
        <color auto="1"/>
      </right>
      <top/>
      <bottom style="hair">
        <color auto="1"/>
      </bottom>
      <diagonal/>
    </border>
    <border>
      <left style="dashed">
        <color auto="1"/>
      </left>
      <right style="medium">
        <color indexed="64"/>
      </right>
      <top style="hair">
        <color auto="1"/>
      </top>
      <bottom style="medium">
        <color indexed="64"/>
      </bottom>
      <diagonal/>
    </border>
    <border>
      <left style="dashed">
        <color auto="1"/>
      </left>
      <right style="medium">
        <color indexed="64"/>
      </right>
      <top/>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rgb="FFFFFF00"/>
      </right>
      <top style="medium">
        <color rgb="FFFFFF00"/>
      </top>
      <bottom style="hair">
        <color rgb="FFFFFF00"/>
      </bottom>
      <diagonal/>
    </border>
    <border>
      <left style="medium">
        <color indexed="64"/>
      </left>
      <right style="medium">
        <color rgb="FFFFFF00"/>
      </right>
      <top style="hair">
        <color rgb="FFFFFF00"/>
      </top>
      <bottom style="hair">
        <color rgb="FFFFFF00"/>
      </bottom>
      <diagonal/>
    </border>
    <border>
      <left style="medium">
        <color indexed="64"/>
      </left>
      <right style="medium">
        <color rgb="FFFFFF00"/>
      </right>
      <top style="hair">
        <color rgb="FFFFFF00"/>
      </top>
      <bottom style="medium">
        <color rgb="FFFFFF00"/>
      </bottom>
      <diagonal/>
    </border>
    <border>
      <left/>
      <right/>
      <top style="hair">
        <color rgb="FF00B050"/>
      </top>
      <bottom style="medium">
        <color rgb="FF00B050"/>
      </bottom>
      <diagonal/>
    </border>
    <border>
      <left/>
      <right style="thin">
        <color theme="0"/>
      </right>
      <top/>
      <bottom style="thin">
        <color theme="0"/>
      </bottom>
      <diagonal/>
    </border>
    <border>
      <left style="thin">
        <color auto="1"/>
      </left>
      <right/>
      <top style="medium">
        <color rgb="FF00B050"/>
      </top>
      <bottom style="thin">
        <color auto="1"/>
      </bottom>
      <diagonal/>
    </border>
    <border>
      <left/>
      <right/>
      <top style="medium">
        <color rgb="FF00B050"/>
      </top>
      <bottom style="thin">
        <color auto="1"/>
      </bottom>
      <diagonal/>
    </border>
    <border>
      <left/>
      <right style="thin">
        <color auto="1"/>
      </right>
      <top style="medium">
        <color rgb="FF00B050"/>
      </top>
      <bottom style="thin">
        <color auto="1"/>
      </bottom>
      <diagonal/>
    </border>
    <border>
      <left style="medium">
        <color rgb="FF00B050"/>
      </left>
      <right/>
      <top/>
      <bottom/>
      <diagonal/>
    </border>
    <border>
      <left/>
      <right style="thin">
        <color theme="0"/>
      </right>
      <top/>
      <bottom/>
      <diagonal/>
    </border>
    <border>
      <left style="medium">
        <color rgb="FF00B050"/>
      </left>
      <right/>
      <top/>
      <bottom style="medium">
        <color rgb="FF00B050"/>
      </bottom>
      <diagonal/>
    </border>
    <border>
      <left/>
      <right style="thin">
        <color theme="0"/>
      </right>
      <top/>
      <bottom style="medium">
        <color rgb="FF00B050"/>
      </bottom>
      <diagonal/>
    </border>
    <border>
      <left style="medium">
        <color rgb="FFFFFF00"/>
      </left>
      <right/>
      <top/>
      <bottom/>
      <diagonal/>
    </border>
    <border>
      <left style="thin">
        <color rgb="FFFFFF00"/>
      </left>
      <right/>
      <top style="thin">
        <color rgb="FFFFFF00"/>
      </top>
      <bottom style="thin">
        <color rgb="FFFFFF00"/>
      </bottom>
      <diagonal/>
    </border>
    <border>
      <left/>
      <right/>
      <top style="thin">
        <color rgb="FFFFFF00"/>
      </top>
      <bottom style="thin">
        <color rgb="FFFFFF00"/>
      </bottom>
      <diagonal/>
    </border>
    <border>
      <left/>
      <right style="thin">
        <color rgb="FFFFFF00"/>
      </right>
      <top style="thin">
        <color rgb="FFFFFF00"/>
      </top>
      <bottom style="thin">
        <color rgb="FFFFFF00"/>
      </bottom>
      <diagonal/>
    </border>
    <border>
      <left/>
      <right/>
      <top/>
      <bottom style="hair">
        <color rgb="FF00B050"/>
      </bottom>
      <diagonal/>
    </border>
    <border>
      <left style="thin">
        <color theme="0"/>
      </left>
      <right/>
      <top style="thin">
        <color theme="0"/>
      </top>
      <bottom style="thin">
        <color theme="0"/>
      </bottom>
      <diagonal/>
    </border>
    <border>
      <left/>
      <right/>
      <top style="thin">
        <color theme="0"/>
      </top>
      <bottom style="thin">
        <color theme="0"/>
      </bottom>
      <diagonal/>
    </border>
    <border>
      <left/>
      <right/>
      <top style="thin">
        <color rgb="FFFFFF00"/>
      </top>
      <bottom/>
      <diagonal/>
    </border>
    <border>
      <left/>
      <right style="thin">
        <color rgb="FFFFFF00"/>
      </right>
      <top style="thin">
        <color rgb="FFFFFF00"/>
      </top>
      <bottom/>
      <diagonal/>
    </border>
    <border>
      <left style="thin">
        <color rgb="FFFFFF00"/>
      </left>
      <right/>
      <top style="thin">
        <color rgb="FFFFFF00"/>
      </top>
      <bottom/>
      <diagonal/>
    </border>
    <border>
      <left style="medium">
        <color rgb="FFFFFF00"/>
      </left>
      <right style="medium">
        <color rgb="FFFFFF00"/>
      </right>
      <top style="medium">
        <color rgb="FFFFFF00"/>
      </top>
      <bottom style="hair">
        <color rgb="FFFFFF00"/>
      </bottom>
      <diagonal/>
    </border>
    <border>
      <left style="medium">
        <color rgb="FFFFFF00"/>
      </left>
      <right style="medium">
        <color rgb="FFFFFF00"/>
      </right>
      <top style="hair">
        <color rgb="FFFFFF00"/>
      </top>
      <bottom style="hair">
        <color rgb="FFFFFF00"/>
      </bottom>
      <diagonal/>
    </border>
    <border>
      <left style="medium">
        <color rgb="FFFFFF00"/>
      </left>
      <right style="medium">
        <color rgb="FFFFFF00"/>
      </right>
      <top style="hair">
        <color rgb="FFFFFF00"/>
      </top>
      <bottom style="medium">
        <color rgb="FFFFFF00"/>
      </bottom>
      <diagonal/>
    </border>
    <border>
      <left style="medium">
        <color rgb="FFFFFF00"/>
      </left>
      <right/>
      <top style="medium">
        <color rgb="FFFFFF00"/>
      </top>
      <bottom style="hair">
        <color theme="0"/>
      </bottom>
      <diagonal/>
    </border>
    <border>
      <left/>
      <right style="medium">
        <color rgb="FFFFFF00"/>
      </right>
      <top style="medium">
        <color rgb="FFFFFF00"/>
      </top>
      <bottom style="hair">
        <color theme="0"/>
      </bottom>
      <diagonal/>
    </border>
    <border>
      <left style="medium">
        <color rgb="FFFFFF00"/>
      </left>
      <right/>
      <top style="hair">
        <color theme="0"/>
      </top>
      <bottom style="hair">
        <color theme="0"/>
      </bottom>
      <diagonal/>
    </border>
    <border>
      <left/>
      <right style="medium">
        <color rgb="FFFFFF00"/>
      </right>
      <top style="hair">
        <color theme="0"/>
      </top>
      <bottom style="hair">
        <color theme="0"/>
      </bottom>
      <diagonal/>
    </border>
    <border>
      <left style="medium">
        <color rgb="FFFFFF00"/>
      </left>
      <right/>
      <top style="hair">
        <color theme="0"/>
      </top>
      <bottom style="medium">
        <color rgb="FFFFFF00"/>
      </bottom>
      <diagonal/>
    </border>
    <border>
      <left/>
      <right style="medium">
        <color rgb="FFFFFF00"/>
      </right>
      <top style="hair">
        <color theme="0"/>
      </top>
      <bottom style="medium">
        <color rgb="FFFFFF00"/>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25">
    <xf numFmtId="0" fontId="0" fillId="0" borderId="0" xfId="0"/>
    <xf numFmtId="0" fontId="4" fillId="0" borderId="0" xfId="0" applyFont="1" applyAlignment="1">
      <alignmen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0" xfId="0" applyFont="1"/>
    <xf numFmtId="44" fontId="4" fillId="0" borderId="0" xfId="0" applyNumberFormat="1" applyFont="1" applyAlignment="1">
      <alignment horizontal="center" vertical="center"/>
    </xf>
    <xf numFmtId="9" fontId="4" fillId="0" borderId="0" xfId="2" applyFont="1" applyAlignment="1">
      <alignment horizontal="center" vertical="center"/>
    </xf>
    <xf numFmtId="44" fontId="4" fillId="0" borderId="0" xfId="0" applyNumberFormat="1" applyFont="1" applyAlignment="1">
      <alignment vertical="center"/>
    </xf>
    <xf numFmtId="9" fontId="5" fillId="2" borderId="0" xfId="0" applyNumberFormat="1" applyFont="1" applyFill="1" applyAlignment="1">
      <alignment horizontal="center" vertical="center"/>
    </xf>
    <xf numFmtId="0" fontId="6" fillId="3" borderId="0" xfId="0" applyFont="1" applyFill="1" applyAlignment="1">
      <alignment horizontal="center" vertical="center" wrapText="1"/>
    </xf>
    <xf numFmtId="0" fontId="5" fillId="0" borderId="1" xfId="0" applyFont="1" applyBorder="1" applyAlignment="1">
      <alignment horizontal="left" vertical="center" wrapText="1"/>
    </xf>
    <xf numFmtId="0" fontId="4" fillId="0" borderId="2" xfId="0" applyFont="1" applyBorder="1" applyAlignment="1">
      <alignment vertical="center" wrapText="1"/>
    </xf>
    <xf numFmtId="44" fontId="8" fillId="0" borderId="9" xfId="3" applyNumberFormat="1" applyFont="1" applyBorder="1" applyAlignment="1">
      <alignment vertical="center" wrapText="1"/>
    </xf>
    <xf numFmtId="0" fontId="5" fillId="4" borderId="3" xfId="0" applyFont="1" applyFill="1" applyBorder="1" applyAlignment="1">
      <alignment horizontal="left" vertical="center" wrapText="1"/>
    </xf>
    <xf numFmtId="0" fontId="4" fillId="0" borderId="4" xfId="0" applyFont="1" applyBorder="1" applyAlignment="1">
      <alignment vertical="center" wrapText="1"/>
    </xf>
    <xf numFmtId="44" fontId="8" fillId="4" borderId="10" xfId="3" applyNumberFormat="1" applyFont="1" applyFill="1" applyBorder="1" applyAlignment="1">
      <alignment vertical="center" wrapText="1"/>
    </xf>
    <xf numFmtId="0" fontId="5" fillId="0" borderId="3" xfId="0" applyFont="1" applyBorder="1" applyAlignment="1">
      <alignment horizontal="left" vertical="center" wrapText="1"/>
    </xf>
    <xf numFmtId="44" fontId="8" fillId="0" borderId="10" xfId="3" applyNumberFormat="1" applyFont="1" applyFill="1" applyBorder="1" applyAlignment="1">
      <alignment vertical="center" wrapText="1"/>
    </xf>
    <xf numFmtId="0" fontId="0" fillId="0" borderId="11" xfId="0" applyBorder="1"/>
    <xf numFmtId="0" fontId="0" fillId="0" borderId="12" xfId="0" applyBorder="1"/>
    <xf numFmtId="0" fontId="0" fillId="0" borderId="13" xfId="0" applyBorder="1"/>
    <xf numFmtId="0" fontId="5" fillId="0" borderId="14" xfId="0" applyFont="1" applyBorder="1" applyAlignment="1">
      <alignment vertical="center" wrapText="1"/>
    </xf>
    <xf numFmtId="0" fontId="4" fillId="0" borderId="15" xfId="0" applyFont="1" applyBorder="1" applyAlignment="1">
      <alignment vertical="center" wrapText="1"/>
    </xf>
    <xf numFmtId="44" fontId="8" fillId="0" borderId="16" xfId="3" applyNumberFormat="1" applyFont="1" applyBorder="1" applyAlignment="1">
      <alignment vertical="center" wrapText="1"/>
    </xf>
    <xf numFmtId="0" fontId="5" fillId="4" borderId="6" xfId="0" applyFont="1" applyFill="1" applyBorder="1" applyAlignment="1">
      <alignment vertical="center" wrapText="1"/>
    </xf>
    <xf numFmtId="0" fontId="4" fillId="0" borderId="7" xfId="0" applyFont="1" applyBorder="1" applyAlignment="1">
      <alignment vertical="center" wrapText="1"/>
    </xf>
    <xf numFmtId="44" fontId="8" fillId="4" borderId="17" xfId="3" applyNumberFormat="1" applyFont="1" applyFill="1" applyBorder="1" applyAlignment="1">
      <alignment vertical="center" wrapText="1"/>
    </xf>
    <xf numFmtId="0" fontId="5" fillId="4" borderId="8" xfId="0" applyFont="1" applyFill="1" applyBorder="1" applyAlignment="1">
      <alignment vertical="center" wrapText="1"/>
    </xf>
    <xf numFmtId="0" fontId="4" fillId="0" borderId="5" xfId="0" applyFont="1" applyBorder="1" applyAlignment="1">
      <alignment vertical="center" wrapText="1"/>
    </xf>
    <xf numFmtId="44" fontId="8" fillId="4" borderId="18" xfId="3" applyNumberFormat="1" applyFont="1" applyFill="1" applyBorder="1" applyAlignment="1">
      <alignment vertical="center" wrapText="1"/>
    </xf>
    <xf numFmtId="44" fontId="5" fillId="0" borderId="0" xfId="0" applyNumberFormat="1" applyFont="1" applyAlignment="1">
      <alignment horizontal="center" vertical="center"/>
    </xf>
    <xf numFmtId="44" fontId="5" fillId="0" borderId="0" xfId="1" applyFont="1" applyAlignment="1">
      <alignment vertical="center"/>
    </xf>
    <xf numFmtId="9" fontId="5" fillId="0" borderId="0" xfId="2" applyFont="1" applyAlignment="1">
      <alignment horizontal="center" vertical="center"/>
    </xf>
    <xf numFmtId="0" fontId="10" fillId="5" borderId="0" xfId="0" applyFont="1" applyFill="1" applyAlignment="1">
      <alignment horizontal="right" vertical="center"/>
    </xf>
    <xf numFmtId="0" fontId="10" fillId="5" borderId="0" xfId="0" applyFont="1" applyFill="1" applyAlignment="1">
      <alignment horizontal="right" vertical="center" wrapText="1"/>
    </xf>
    <xf numFmtId="0" fontId="9" fillId="5" borderId="0" xfId="0" applyFont="1" applyFill="1" applyAlignment="1">
      <alignment horizontal="right" vertical="center" wrapText="1"/>
    </xf>
    <xf numFmtId="44" fontId="4" fillId="0" borderId="0" xfId="0" applyNumberFormat="1" applyFont="1"/>
    <xf numFmtId="6" fontId="11" fillId="6" borderId="19" xfId="0" applyNumberFormat="1" applyFont="1" applyFill="1" applyBorder="1" applyAlignment="1">
      <alignment horizontal="center" vertical="center" wrapText="1"/>
    </xf>
    <xf numFmtId="6" fontId="11" fillId="6" borderId="20" xfId="0" applyNumberFormat="1" applyFont="1" applyFill="1" applyBorder="1" applyAlignment="1">
      <alignment horizontal="center" vertical="center" wrapText="1"/>
    </xf>
    <xf numFmtId="6" fontId="11" fillId="6" borderId="21" xfId="0" applyNumberFormat="1" applyFont="1" applyFill="1" applyBorder="1" applyAlignment="1">
      <alignment horizontal="center" vertical="center" wrapText="1"/>
    </xf>
    <xf numFmtId="0" fontId="4" fillId="0" borderId="0" xfId="0" applyFont="1" applyAlignment="1">
      <alignment horizontal="center" vertical="center"/>
    </xf>
    <xf numFmtId="0" fontId="12" fillId="0" borderId="0" xfId="0" applyFont="1" applyAlignment="1">
      <alignment horizontal="center" vertical="center"/>
    </xf>
    <xf numFmtId="44" fontId="4" fillId="0" borderId="0" xfId="1" applyFont="1"/>
    <xf numFmtId="44" fontId="4" fillId="0" borderId="0" xfId="1" applyFont="1" applyAlignment="1">
      <alignment horizontal="center" vertical="center"/>
    </xf>
    <xf numFmtId="0" fontId="4" fillId="0" borderId="22" xfId="0" applyFont="1" applyBorder="1"/>
    <xf numFmtId="0" fontId="4" fillId="0" borderId="23" xfId="0" applyFont="1" applyBorder="1"/>
    <xf numFmtId="0" fontId="4" fillId="0" borderId="23" xfId="0" applyFont="1" applyBorder="1" applyAlignment="1">
      <alignment vertical="center"/>
    </xf>
    <xf numFmtId="44" fontId="4" fillId="0" borderId="23" xfId="0" applyNumberFormat="1" applyFont="1" applyBorder="1" applyAlignment="1">
      <alignment horizontal="center" vertical="center"/>
    </xf>
    <xf numFmtId="0" fontId="0" fillId="0" borderId="23" xfId="0" applyBorder="1"/>
    <xf numFmtId="0" fontId="0" fillId="0" borderId="24" xfId="0" applyBorder="1"/>
    <xf numFmtId="0" fontId="4" fillId="0" borderId="24" xfId="0" applyFont="1" applyBorder="1" applyAlignment="1">
      <alignment vertical="center"/>
    </xf>
    <xf numFmtId="0" fontId="4" fillId="0" borderId="24" xfId="0" applyFont="1" applyBorder="1"/>
    <xf numFmtId="0" fontId="5" fillId="0" borderId="0" xfId="0" applyFont="1" applyBorder="1" applyAlignment="1" applyProtection="1">
      <alignment horizontal="center" vertical="center" wrapText="1"/>
      <protection locked="0"/>
    </xf>
    <xf numFmtId="0" fontId="4" fillId="0" borderId="33" xfId="0" applyFont="1" applyBorder="1"/>
    <xf numFmtId="0" fontId="5" fillId="0" borderId="0" xfId="0" applyFont="1" applyAlignment="1">
      <alignment vertical="center"/>
    </xf>
    <xf numFmtId="10" fontId="4" fillId="0" borderId="0" xfId="0" applyNumberFormat="1" applyFont="1" applyAlignment="1">
      <alignment vertical="center"/>
    </xf>
    <xf numFmtId="9" fontId="4" fillId="0" borderId="0" xfId="2" applyFont="1" applyAlignment="1">
      <alignment vertical="center"/>
    </xf>
    <xf numFmtId="44" fontId="0" fillId="0" borderId="0" xfId="0" applyNumberFormat="1"/>
    <xf numFmtId="10" fontId="4" fillId="0" borderId="0" xfId="2" applyNumberFormat="1" applyFont="1" applyAlignment="1">
      <alignment vertical="center"/>
    </xf>
    <xf numFmtId="44" fontId="5" fillId="0" borderId="0" xfId="0" applyNumberFormat="1" applyFont="1" applyAlignment="1">
      <alignment vertical="center"/>
    </xf>
    <xf numFmtId="44" fontId="5" fillId="0" borderId="0" xfId="0" applyNumberFormat="1" applyFont="1" applyBorder="1" applyAlignment="1" applyProtection="1">
      <alignment horizontal="center" vertical="center"/>
      <protection locked="0"/>
    </xf>
    <xf numFmtId="0" fontId="17" fillId="12" borderId="29" xfId="0" applyFont="1" applyFill="1" applyBorder="1" applyAlignment="1">
      <alignment horizontal="right" vertical="center" wrapText="1"/>
    </xf>
    <xf numFmtId="0" fontId="17" fillId="12" borderId="30" xfId="0" applyFont="1" applyFill="1" applyBorder="1" applyAlignment="1">
      <alignment horizontal="right" vertical="center" wrapText="1"/>
    </xf>
    <xf numFmtId="0" fontId="17" fillId="12" borderId="31" xfId="0" applyFont="1" applyFill="1" applyBorder="1" applyAlignment="1">
      <alignment horizontal="right" vertical="center" wrapText="1"/>
    </xf>
    <xf numFmtId="0" fontId="17" fillId="12" borderId="0" xfId="0" applyFont="1" applyFill="1" applyAlignment="1">
      <alignment horizontal="right" vertical="center" wrapText="1"/>
    </xf>
    <xf numFmtId="44" fontId="17" fillId="12" borderId="0" xfId="1" applyNumberFormat="1" applyFont="1" applyFill="1" applyAlignment="1">
      <alignment vertical="center"/>
    </xf>
    <xf numFmtId="0" fontId="26" fillId="0" borderId="0" xfId="0" applyFont="1" applyBorder="1" applyAlignment="1" applyProtection="1">
      <alignment horizontal="center" vertical="center" wrapText="1"/>
      <protection locked="0"/>
    </xf>
    <xf numFmtId="165" fontId="4" fillId="0" borderId="24" xfId="0" applyNumberFormat="1" applyFont="1" applyBorder="1" applyAlignment="1">
      <alignment vertical="center"/>
    </xf>
    <xf numFmtId="164" fontId="4" fillId="0" borderId="0" xfId="2" applyNumberFormat="1" applyFont="1" applyAlignment="1">
      <alignment vertical="center"/>
    </xf>
    <xf numFmtId="164" fontId="4" fillId="0" borderId="0" xfId="2" applyNumberFormat="1" applyFont="1" applyAlignment="1">
      <alignment horizontal="center" vertical="center"/>
    </xf>
    <xf numFmtId="164" fontId="17" fillId="12" borderId="0" xfId="2" applyNumberFormat="1" applyFont="1" applyFill="1" applyAlignment="1">
      <alignment vertical="center"/>
    </xf>
    <xf numFmtId="164" fontId="4" fillId="0" borderId="23" xfId="2" applyNumberFormat="1" applyFont="1" applyBorder="1" applyAlignment="1">
      <alignment horizontal="center" vertical="center"/>
    </xf>
    <xf numFmtId="0" fontId="0" fillId="10" borderId="25" xfId="0" applyFill="1" applyBorder="1" applyProtection="1"/>
    <xf numFmtId="0" fontId="4" fillId="7" borderId="26" xfId="0" applyFont="1" applyFill="1" applyBorder="1" applyAlignment="1" applyProtection="1">
      <alignment vertical="center"/>
    </xf>
    <xf numFmtId="0" fontId="4" fillId="7" borderId="0" xfId="0" applyFont="1" applyFill="1" applyBorder="1" applyAlignment="1" applyProtection="1">
      <alignment vertical="center"/>
    </xf>
    <xf numFmtId="0" fontId="4" fillId="7" borderId="27" xfId="0" applyFont="1" applyFill="1" applyBorder="1" applyAlignment="1" applyProtection="1">
      <alignment vertical="center"/>
    </xf>
    <xf numFmtId="0" fontId="4" fillId="10" borderId="27" xfId="0" applyFont="1" applyFill="1" applyBorder="1" applyAlignment="1" applyProtection="1">
      <alignment vertical="center"/>
    </xf>
    <xf numFmtId="0" fontId="9" fillId="5" borderId="0" xfId="0" applyFont="1" applyFill="1" applyBorder="1" applyAlignment="1" applyProtection="1">
      <alignment horizontal="right" vertical="center"/>
    </xf>
    <xf numFmtId="0" fontId="24" fillId="0" borderId="27" xfId="0" applyFont="1" applyBorder="1" applyAlignment="1" applyProtection="1">
      <alignment vertical="center"/>
    </xf>
    <xf numFmtId="0" fontId="10" fillId="5" borderId="0" xfId="0" applyFont="1" applyFill="1" applyBorder="1" applyAlignment="1" applyProtection="1">
      <alignment horizontal="right" vertical="center" wrapText="1"/>
    </xf>
    <xf numFmtId="0" fontId="10" fillId="5" borderId="0" xfId="0" applyFont="1" applyFill="1" applyBorder="1" applyAlignment="1" applyProtection="1">
      <alignment horizontal="right" vertical="center"/>
    </xf>
    <xf numFmtId="0" fontId="23" fillId="0" borderId="27" xfId="0" applyFont="1" applyBorder="1" applyAlignment="1" applyProtection="1">
      <alignment vertical="center" wrapText="1"/>
    </xf>
    <xf numFmtId="0" fontId="24" fillId="0" borderId="27" xfId="0" applyFont="1" applyBorder="1" applyAlignment="1" applyProtection="1">
      <alignment vertical="center" wrapText="1"/>
    </xf>
    <xf numFmtId="0" fontId="5" fillId="11" borderId="0" xfId="0" applyFont="1" applyFill="1" applyBorder="1" applyAlignment="1" applyProtection="1">
      <alignment horizontal="right" vertical="center" wrapText="1"/>
    </xf>
    <xf numFmtId="0" fontId="5" fillId="11" borderId="0" xfId="0" applyFont="1" applyFill="1" applyBorder="1" applyAlignment="1" applyProtection="1">
      <alignment horizontal="center" vertical="center" wrapText="1"/>
    </xf>
    <xf numFmtId="0" fontId="4" fillId="11" borderId="27" xfId="0" applyFont="1" applyFill="1" applyBorder="1" applyAlignment="1" applyProtection="1">
      <alignment vertical="center"/>
    </xf>
    <xf numFmtId="0" fontId="29" fillId="5" borderId="0" xfId="0" applyFont="1" applyFill="1" applyBorder="1" applyAlignment="1" applyProtection="1">
      <alignment horizontal="right" vertical="center" wrapText="1"/>
    </xf>
    <xf numFmtId="0" fontId="4" fillId="10" borderId="27" xfId="0" applyFont="1" applyFill="1" applyBorder="1" applyProtection="1"/>
    <xf numFmtId="0" fontId="10" fillId="5" borderId="51" xfId="0" applyFont="1" applyFill="1" applyBorder="1" applyAlignment="1" applyProtection="1">
      <alignment horizontal="right" vertical="center" wrapText="1"/>
    </xf>
    <xf numFmtId="0" fontId="10" fillId="5" borderId="52" xfId="0" applyFont="1" applyFill="1" applyBorder="1" applyAlignment="1" applyProtection="1">
      <alignment horizontal="right" vertical="center" wrapText="1"/>
    </xf>
    <xf numFmtId="0" fontId="10" fillId="5" borderId="53" xfId="0" applyFont="1" applyFill="1" applyBorder="1" applyAlignment="1" applyProtection="1">
      <alignment horizontal="right" vertical="center" wrapText="1"/>
    </xf>
    <xf numFmtId="0" fontId="10" fillId="11" borderId="26" xfId="0" applyFont="1" applyFill="1" applyBorder="1" applyAlignment="1" applyProtection="1">
      <alignment horizontal="right" vertical="center"/>
    </xf>
    <xf numFmtId="9" fontId="22" fillId="9" borderId="45" xfId="2" applyFont="1" applyFill="1" applyBorder="1" applyAlignment="1" applyProtection="1">
      <alignment horizontal="center" vertical="center"/>
    </xf>
    <xf numFmtId="164" fontId="22" fillId="9" borderId="32" xfId="2" applyNumberFormat="1" applyFont="1" applyFill="1" applyBorder="1" applyAlignment="1" applyProtection="1">
      <alignment horizontal="center" vertical="center"/>
    </xf>
    <xf numFmtId="0" fontId="4" fillId="10" borderId="34" xfId="0" applyFont="1" applyFill="1" applyBorder="1" applyProtection="1"/>
    <xf numFmtId="0" fontId="4" fillId="10" borderId="35" xfId="0" applyFont="1" applyFill="1" applyBorder="1" applyProtection="1"/>
    <xf numFmtId="0" fontId="4" fillId="10" borderId="36" xfId="0" applyFont="1" applyFill="1" applyBorder="1" applyProtection="1"/>
    <xf numFmtId="0" fontId="4" fillId="10" borderId="28" xfId="0" applyFont="1" applyFill="1" applyBorder="1" applyProtection="1"/>
    <xf numFmtId="0" fontId="0" fillId="0" borderId="46" xfId="0" applyFill="1" applyBorder="1" applyAlignment="1">
      <alignment horizontal="center" vertical="center" wrapText="1"/>
    </xf>
    <xf numFmtId="0" fontId="0" fillId="0" borderId="47" xfId="0" applyFill="1" applyBorder="1" applyAlignment="1">
      <alignment horizontal="center" vertical="center" wrapText="1"/>
    </xf>
    <xf numFmtId="0" fontId="0" fillId="0" borderId="24" xfId="0" applyFill="1" applyBorder="1" applyAlignment="1">
      <alignment horizontal="center" vertical="center" wrapText="1"/>
    </xf>
    <xf numFmtId="0" fontId="2" fillId="5" borderId="0"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7" fillId="5" borderId="50" xfId="0" applyFont="1" applyFill="1" applyBorder="1" applyAlignment="1" applyProtection="1">
      <alignment horizontal="center" vertical="center"/>
    </xf>
    <xf numFmtId="0" fontId="27" fillId="5" borderId="48" xfId="0" applyFont="1" applyFill="1" applyBorder="1" applyAlignment="1" applyProtection="1">
      <alignment horizontal="center" vertical="center"/>
    </xf>
    <xf numFmtId="0" fontId="27" fillId="5" borderId="49" xfId="0" applyFont="1" applyFill="1" applyBorder="1" applyAlignment="1" applyProtection="1">
      <alignment horizontal="center" vertical="center"/>
    </xf>
    <xf numFmtId="0" fontId="9" fillId="5" borderId="37" xfId="0" applyFont="1" applyFill="1" applyBorder="1" applyAlignment="1" applyProtection="1">
      <alignment horizontal="right" vertical="center" wrapText="1"/>
    </xf>
    <xf numFmtId="0" fontId="10" fillId="5" borderId="38" xfId="0" applyFont="1" applyFill="1" applyBorder="1" applyAlignment="1" applyProtection="1">
      <alignment horizontal="right" vertical="center" wrapText="1"/>
    </xf>
    <xf numFmtId="0" fontId="10" fillId="5" borderId="39" xfId="0" applyFont="1" applyFill="1" applyBorder="1" applyAlignment="1" applyProtection="1">
      <alignment horizontal="right" vertical="center" wrapText="1"/>
    </xf>
    <xf numFmtId="0" fontId="10" fillId="5" borderId="40" xfId="0" applyFont="1" applyFill="1" applyBorder="1" applyAlignment="1" applyProtection="1">
      <alignment horizontal="right" vertical="center" wrapText="1"/>
    </xf>
    <xf numFmtId="165" fontId="5" fillId="8" borderId="54" xfId="1" applyNumberFormat="1" applyFont="1" applyFill="1" applyBorder="1" applyAlignment="1" applyProtection="1">
      <alignment horizontal="center" vertical="center"/>
    </xf>
    <xf numFmtId="165" fontId="5" fillId="8" borderId="55" xfId="1" applyNumberFormat="1" applyFont="1" applyFill="1" applyBorder="1" applyAlignment="1" applyProtection="1">
      <alignment horizontal="center" vertical="center"/>
    </xf>
    <xf numFmtId="165" fontId="4" fillId="8" borderId="56" xfId="1" applyNumberFormat="1" applyFont="1" applyFill="1" applyBorder="1" applyAlignment="1" applyProtection="1">
      <alignment horizontal="center" vertical="center"/>
    </xf>
    <xf numFmtId="165" fontId="4" fillId="8" borderId="57" xfId="1" applyNumberFormat="1" applyFont="1" applyFill="1" applyBorder="1" applyAlignment="1" applyProtection="1">
      <alignment horizontal="center" vertical="center"/>
    </xf>
    <xf numFmtId="165" fontId="4" fillId="8" borderId="58" xfId="1" applyNumberFormat="1" applyFont="1" applyFill="1" applyBorder="1" applyAlignment="1" applyProtection="1">
      <alignment horizontal="center" vertical="center"/>
    </xf>
    <xf numFmtId="165" fontId="4" fillId="8" borderId="59" xfId="1" applyNumberFormat="1" applyFont="1" applyFill="1" applyBorder="1" applyAlignment="1" applyProtection="1">
      <alignment horizontal="center" vertical="center"/>
    </xf>
    <xf numFmtId="0" fontId="27" fillId="5" borderId="42" xfId="0" applyFont="1" applyFill="1" applyBorder="1" applyAlignment="1" applyProtection="1">
      <alignment horizontal="center" vertical="center" wrapText="1"/>
    </xf>
    <xf numFmtId="0" fontId="27" fillId="5" borderId="43" xfId="0" applyFont="1" applyFill="1" applyBorder="1" applyAlignment="1" applyProtection="1">
      <alignment horizontal="center" vertical="center" wrapText="1"/>
    </xf>
    <xf numFmtId="0" fontId="27" fillId="5" borderId="44" xfId="0" applyFont="1" applyFill="1" applyBorder="1" applyAlignment="1" applyProtection="1">
      <alignment horizontal="center" vertical="center" wrapText="1"/>
    </xf>
    <xf numFmtId="165" fontId="5" fillId="0" borderId="41" xfId="0" applyNumberFormat="1" applyFont="1" applyBorder="1" applyAlignment="1" applyProtection="1">
      <alignment horizontal="left" vertical="center"/>
    </xf>
    <xf numFmtId="165" fontId="5" fillId="0" borderId="27" xfId="0" applyNumberFormat="1" applyFont="1" applyBorder="1" applyAlignment="1" applyProtection="1">
      <alignment horizontal="left" vertical="center"/>
    </xf>
    <xf numFmtId="0" fontId="28" fillId="5" borderId="50" xfId="0" applyFont="1" applyFill="1" applyBorder="1" applyAlignment="1" applyProtection="1">
      <alignment horizontal="center" vertical="center"/>
    </xf>
    <xf numFmtId="0" fontId="28" fillId="5" borderId="48" xfId="0" applyFont="1" applyFill="1" applyBorder="1" applyAlignment="1" applyProtection="1">
      <alignment horizontal="center" vertical="center"/>
    </xf>
    <xf numFmtId="0" fontId="28" fillId="5" borderId="49" xfId="0" applyFont="1" applyFill="1" applyBorder="1" applyAlignment="1" applyProtection="1">
      <alignment horizontal="center" vertical="center"/>
    </xf>
    <xf numFmtId="0" fontId="3" fillId="0" borderId="0" xfId="0" applyFont="1" applyAlignment="1">
      <alignment horizontal="center"/>
    </xf>
  </cellXfs>
  <cellStyles count="4">
    <cellStyle name="Currency" xfId="1" builtinId="4"/>
    <cellStyle name="Hyperlink" xfId="3" builtinId="8"/>
    <cellStyle name="Normal" xfId="0" builtinId="0"/>
    <cellStyle name="Percent" xfId="2" builtinId="5"/>
  </cellStyles>
  <dxfs count="3">
    <dxf>
      <font>
        <b/>
        <i val="0"/>
        <color theme="1"/>
      </font>
    </dxf>
    <dxf>
      <font>
        <b/>
        <i val="0"/>
        <color rgb="FF00B050"/>
      </font>
    </dxf>
    <dxf>
      <font>
        <b/>
        <i val="0"/>
        <color rgb="FF00B050"/>
      </font>
    </dxf>
  </dxfs>
  <tableStyles count="0" defaultTableStyle="TableStyleMedium2" defaultPivotStyle="PivotStyleLight16"/>
  <colors>
    <mruColors>
      <color rgb="FFF55826"/>
      <color rgb="FF0595B2"/>
      <color rgb="FFE61B3D"/>
      <color rgb="FF00FF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ZA" sz="1200" b="1">
                <a:solidFill>
                  <a:sysClr val="windowText" lastClr="000000"/>
                </a:solidFill>
                <a:latin typeface="Century Gothic" panose="020B0502020202020204" pitchFamily="34" charset="0"/>
              </a:rPr>
              <a:t>P4P ROI GRAPHS</a:t>
            </a:r>
          </a:p>
        </c:rich>
      </c:tx>
      <c:layout>
        <c:manualLayout>
          <c:xMode val="edge"/>
          <c:yMode val="edge"/>
          <c:x val="0.68502622754470932"/>
          <c:y val="2.1234240212342402E-2"/>
        </c:manualLayout>
      </c:layout>
      <c:overlay val="0"/>
      <c:spPr>
        <a:solidFill>
          <a:srgbClr val="FFC000"/>
        </a:solid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v>Current Costs</c:v>
          </c:tx>
          <c:spPr>
            <a:solidFill>
              <a:srgbClr val="E61B3D"/>
            </a:solidFill>
            <a:ln>
              <a:noFill/>
            </a:ln>
            <a:effectLst/>
            <a:sp3d/>
          </c:spPr>
          <c:invertIfNegative val="0"/>
          <c:dLbls>
            <c:dLbl>
              <c:idx val="0"/>
              <c:layout>
                <c:manualLayout>
                  <c:x val="0"/>
                  <c:y val="-4.16180089410838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A47-420F-A486-3A6CBD50EC0F}"/>
                </c:ext>
              </c:extLst>
            </c:dLbl>
            <c:dLbl>
              <c:idx val="1"/>
              <c:layout>
                <c:manualLayout>
                  <c:x val="-1.4912879594852792E-2"/>
                  <c:y val="-2.93027766327753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A47-420F-A486-3A6CBD50EC0F}"/>
                </c:ext>
              </c:extLst>
            </c:dLbl>
            <c:dLbl>
              <c:idx val="2"/>
              <c:layout>
                <c:manualLayout>
                  <c:x val="-2.1304113706932561E-2"/>
                  <c:y val="-3.29601522779072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A47-420F-A486-3A6CBD50EC0F}"/>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C00000"/>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'Level 1 Calculator'!$A$12:$A$14</c:f>
              <c:strCache>
                <c:ptCount val="3"/>
                <c:pt idx="0">
                  <c:v>Your INCOME for the Batch</c:v>
                </c:pt>
                <c:pt idx="1">
                  <c:v>REDUCED COSTS for the Batch
(including P4P platform Subscription)</c:v>
                </c:pt>
                <c:pt idx="2">
                  <c:v>YOUR NEW Profit for the batch</c:v>
                </c:pt>
              </c:strCache>
            </c:strRef>
          </c:cat>
          <c:val>
            <c:numRef>
              <c:f>'Level 1 Calculator'!$B$7:$B$9</c:f>
              <c:numCache>
                <c:formatCode>_("R"* #,##0.00_);_("R"* \(#,##0.00\);_("R"* "-"??_);_(@_)</c:formatCode>
                <c:ptCount val="3"/>
                <c:pt idx="0">
                  <c:v>0</c:v>
                </c:pt>
                <c:pt idx="1">
                  <c:v>0</c:v>
                </c:pt>
                <c:pt idx="2">
                  <c:v>0</c:v>
                </c:pt>
              </c:numCache>
            </c:numRef>
          </c:val>
          <c:extLst>
            <c:ext xmlns:c16="http://schemas.microsoft.com/office/drawing/2014/chart" uri="{C3380CC4-5D6E-409C-BE32-E72D297353CC}">
              <c16:uniqueId val="{00000000-2A47-420F-A486-3A6CBD50EC0F}"/>
            </c:ext>
          </c:extLst>
        </c:ser>
        <c:ser>
          <c:idx val="1"/>
          <c:order val="1"/>
          <c:tx>
            <c:v>P4P Savings</c:v>
          </c:tx>
          <c:spPr>
            <a:solidFill>
              <a:srgbClr val="0595B2"/>
            </a:solidFill>
            <a:ln>
              <a:noFill/>
            </a:ln>
            <a:effectLst/>
            <a:sp3d/>
          </c:spPr>
          <c:invertIfNegative val="0"/>
          <c:dLbls>
            <c:dLbl>
              <c:idx val="0"/>
              <c:layout>
                <c:manualLayout>
                  <c:x val="9.3338019120022639E-2"/>
                  <c:y val="-3.4045544333361655E-2"/>
                </c:manualLayout>
              </c:layout>
              <c:tx>
                <c:rich>
                  <a:bodyPr/>
                  <a:lstStyle/>
                  <a:p>
                    <a:fld id="{E2FFC6D6-DC84-4AC5-A4DE-E8CD29C8009E}" type="CELLRANGE">
                      <a:rPr lang="en-US" baseline="0"/>
                      <a:pPr/>
                      <a:t>[CELLRANGE]</a:t>
                    </a:fld>
                    <a:r>
                      <a:rPr lang="en-US" baseline="0"/>
                      <a:t>; </a:t>
                    </a:r>
                    <a:fld id="{D9A28A44-F849-4E28-876E-3473B1823FB4}" type="VALUE">
                      <a:rPr lang="en-US" baseline="0"/>
                      <a:pPr/>
                      <a:t>[VALUE]</a:t>
                    </a:fld>
                    <a:endParaRPr lang="en-US" baseline="0"/>
                  </a:p>
                </c:rich>
              </c:tx>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2A47-420F-A486-3A6CBD50EC0F}"/>
                </c:ext>
              </c:extLst>
            </c:dLbl>
            <c:dLbl>
              <c:idx val="1"/>
              <c:layout>
                <c:manualLayout>
                  <c:x val="0.11539532550840506"/>
                  <c:y val="-8.6064544429097181E-2"/>
                </c:manualLayout>
              </c:layout>
              <c:tx>
                <c:rich>
                  <a:bodyPr/>
                  <a:lstStyle/>
                  <a:p>
                    <a:fld id="{4FD110D0-CA1B-4868-9FF7-EA13DAF71905}" type="CELLRANGE">
                      <a:rPr lang="en-US" baseline="0"/>
                      <a:pPr/>
                      <a:t>[CELLRANGE]</a:t>
                    </a:fld>
                    <a:r>
                      <a:rPr lang="en-US" baseline="0"/>
                      <a:t>; </a:t>
                    </a:r>
                    <a:fld id="{3CC89C20-FC2E-438B-9636-CC513F100DE2}" type="VALUE">
                      <a:rPr lang="en-US" baseline="0"/>
                      <a:pPr/>
                      <a:t>[VALUE]</a:t>
                    </a:fld>
                    <a:endParaRPr lang="en-US" baseline="0"/>
                  </a:p>
                </c:rich>
              </c:tx>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2A47-420F-A486-3A6CBD50EC0F}"/>
                </c:ext>
              </c:extLst>
            </c:dLbl>
            <c:dLbl>
              <c:idx val="2"/>
              <c:layout>
                <c:manualLayout>
                  <c:x val="5.7038661095165484E-2"/>
                  <c:y val="-8.6368838082772084E-2"/>
                </c:manualLayout>
              </c:layout>
              <c:tx>
                <c:rich>
                  <a:bodyPr/>
                  <a:lstStyle/>
                  <a:p>
                    <a:fld id="{90058219-3414-461F-9866-C2AFBF4020C0}" type="CELLRANGE">
                      <a:rPr lang="en-US" baseline="0"/>
                      <a:pPr/>
                      <a:t>[CELLRANGE]</a:t>
                    </a:fld>
                    <a:r>
                      <a:rPr lang="en-US" baseline="0"/>
                      <a:t>; </a:t>
                    </a:r>
                    <a:fld id="{9EDF85A9-4078-4DD8-965B-8D768260C139}" type="VALUE">
                      <a:rPr lang="en-US" baseline="0"/>
                      <a:pPr/>
                      <a:t>[VALUE]</a:t>
                    </a:fld>
                    <a:endParaRPr lang="en-US" baseline="0"/>
                  </a:p>
                </c:rich>
              </c:tx>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2A47-420F-A486-3A6CBD50EC0F}"/>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B050"/>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'Level 1 Calculator'!$A$12:$A$14</c:f>
              <c:strCache>
                <c:ptCount val="3"/>
                <c:pt idx="0">
                  <c:v>Your INCOME for the Batch</c:v>
                </c:pt>
                <c:pt idx="1">
                  <c:v>REDUCED COSTS for the Batch
(including P4P platform Subscription)</c:v>
                </c:pt>
                <c:pt idx="2">
                  <c:v>YOUR NEW Profit for the batch</c:v>
                </c:pt>
              </c:strCache>
            </c:strRef>
          </c:cat>
          <c:val>
            <c:numRef>
              <c:f>'Level 1 Calculator'!$B$12:$B$14</c:f>
              <c:numCache>
                <c:formatCode>_("R"* #,##0.00_);_("R"* \(#,##0.00\);_("R"* "-"??_);_(@_)</c:formatCode>
                <c:ptCount val="3"/>
                <c:pt idx="0">
                  <c:v>0</c:v>
                </c:pt>
                <c:pt idx="1">
                  <c:v>0</c:v>
                </c:pt>
                <c:pt idx="2">
                  <c:v>0</c:v>
                </c:pt>
              </c:numCache>
            </c:numRef>
          </c:val>
          <c:extLst>
            <c:ext xmlns:c15="http://schemas.microsoft.com/office/drawing/2012/chart" uri="{02D57815-91ED-43cb-92C2-25804820EDAC}">
              <c15:datalabelsRange>
                <c15:f>'Level 1 Calculator'!$C$12:$C$14</c15:f>
                <c15:dlblRangeCache>
                  <c:ptCount val="3"/>
                  <c:pt idx="0">
                    <c:v>#DIV/0!</c:v>
                  </c:pt>
                  <c:pt idx="1">
                    <c:v>#DIV/0!</c:v>
                  </c:pt>
                  <c:pt idx="2">
                    <c:v>#DIV/0!</c:v>
                  </c:pt>
                </c15:dlblRangeCache>
              </c15:datalabelsRange>
            </c:ext>
            <c:ext xmlns:c16="http://schemas.microsoft.com/office/drawing/2014/chart" uri="{C3380CC4-5D6E-409C-BE32-E72D297353CC}">
              <c16:uniqueId val="{00000005-2A47-420F-A486-3A6CBD50EC0F}"/>
            </c:ext>
          </c:extLst>
        </c:ser>
        <c:dLbls>
          <c:showLegendKey val="0"/>
          <c:showVal val="0"/>
          <c:showCatName val="0"/>
          <c:showSerName val="0"/>
          <c:showPercent val="0"/>
          <c:showBubbleSize val="0"/>
        </c:dLbls>
        <c:gapWidth val="150"/>
        <c:shape val="box"/>
        <c:axId val="1453146992"/>
        <c:axId val="1453147408"/>
        <c:axId val="0"/>
      </c:bar3DChart>
      <c:catAx>
        <c:axId val="145314699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453147408"/>
        <c:crosses val="autoZero"/>
        <c:auto val="1"/>
        <c:lblAlgn val="ctr"/>
        <c:lblOffset val="100"/>
        <c:noMultiLvlLbl val="0"/>
      </c:catAx>
      <c:valAx>
        <c:axId val="1453147408"/>
        <c:scaling>
          <c:orientation val="minMax"/>
        </c:scaling>
        <c:delete val="0"/>
        <c:axPos val="l"/>
        <c:majorGridlines>
          <c:spPr>
            <a:ln w="9525" cap="flat" cmpd="sng" algn="ctr">
              <a:solidFill>
                <a:schemeClr val="tx1">
                  <a:lumMod val="15000"/>
                  <a:lumOff val="85000"/>
                </a:schemeClr>
              </a:solidFill>
              <a:round/>
            </a:ln>
            <a:effectLst/>
          </c:spPr>
        </c:majorGridlines>
        <c:numFmt formatCode="_(&quot;R&quot;* #,##0.00_);_(&quot;R&quot;* \(#,##0.00\);_(&quot;R&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3146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jpeg"/><Relationship Id="rId1" Type="http://schemas.openxmlformats.org/officeDocument/2006/relationships/chart" Target="../charts/chart1.xml"/><Relationship Id="rId4"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2</xdr:col>
      <xdr:colOff>31750</xdr:colOff>
      <xdr:row>3</xdr:row>
      <xdr:rowOff>72836</xdr:rowOff>
    </xdr:from>
    <xdr:to>
      <xdr:col>2</xdr:col>
      <xdr:colOff>418353</xdr:colOff>
      <xdr:row>3</xdr:row>
      <xdr:rowOff>242792</xdr:rowOff>
    </xdr:to>
    <xdr:sp macro="" textlink="">
      <xdr:nvSpPr>
        <xdr:cNvPr id="2" name="Arrow: Right 1">
          <a:extLst>
            <a:ext uri="{FF2B5EF4-FFF2-40B4-BE49-F238E27FC236}">
              <a16:creationId xmlns:a16="http://schemas.microsoft.com/office/drawing/2014/main" id="{F39A5A62-D737-4B73-AB25-6BD1B8E09D0C}"/>
            </a:ext>
          </a:extLst>
        </xdr:cNvPr>
        <xdr:cNvSpPr/>
      </xdr:nvSpPr>
      <xdr:spPr>
        <a:xfrm flipH="1">
          <a:off x="4492625" y="1033274"/>
          <a:ext cx="386603" cy="16995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ZA" sz="1100"/>
        </a:p>
      </xdr:txBody>
    </xdr:sp>
    <xdr:clientData/>
  </xdr:twoCellAnchor>
  <xdr:twoCellAnchor>
    <xdr:from>
      <xdr:col>2</xdr:col>
      <xdr:colOff>31750</xdr:colOff>
      <xdr:row>4</xdr:row>
      <xdr:rowOff>82549</xdr:rowOff>
    </xdr:from>
    <xdr:to>
      <xdr:col>2</xdr:col>
      <xdr:colOff>418353</xdr:colOff>
      <xdr:row>4</xdr:row>
      <xdr:rowOff>246528</xdr:rowOff>
    </xdr:to>
    <xdr:sp macro="" textlink="">
      <xdr:nvSpPr>
        <xdr:cNvPr id="3" name="Arrow: Right 2">
          <a:extLst>
            <a:ext uri="{FF2B5EF4-FFF2-40B4-BE49-F238E27FC236}">
              <a16:creationId xmlns:a16="http://schemas.microsoft.com/office/drawing/2014/main" id="{5FCB4149-40D2-4E1D-8AB0-EC0D15E9A076}"/>
            </a:ext>
          </a:extLst>
        </xdr:cNvPr>
        <xdr:cNvSpPr/>
      </xdr:nvSpPr>
      <xdr:spPr>
        <a:xfrm flipH="1">
          <a:off x="4715809" y="1098549"/>
          <a:ext cx="386603" cy="16397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ZA" sz="1100"/>
        </a:p>
      </xdr:txBody>
    </xdr:sp>
    <xdr:clientData/>
  </xdr:twoCellAnchor>
  <xdr:twoCellAnchor>
    <xdr:from>
      <xdr:col>4</xdr:col>
      <xdr:colOff>20183</xdr:colOff>
      <xdr:row>0</xdr:row>
      <xdr:rowOff>73024</xdr:rowOff>
    </xdr:from>
    <xdr:to>
      <xdr:col>7</xdr:col>
      <xdr:colOff>1028473</xdr:colOff>
      <xdr:row>16</xdr:row>
      <xdr:rowOff>325436</xdr:rowOff>
    </xdr:to>
    <xdr:graphicFrame macro="">
      <xdr:nvGraphicFramePr>
        <xdr:cNvPr id="5" name="Chart 4">
          <a:extLst>
            <a:ext uri="{FF2B5EF4-FFF2-40B4-BE49-F238E27FC236}">
              <a16:creationId xmlns:a16="http://schemas.microsoft.com/office/drawing/2014/main" id="{E1AFF72D-FBB8-4615-BE5D-E7DAC50561A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425315</xdr:colOff>
      <xdr:row>0</xdr:row>
      <xdr:rowOff>134938</xdr:rowOff>
    </xdr:from>
    <xdr:to>
      <xdr:col>7</xdr:col>
      <xdr:colOff>975257</xdr:colOff>
      <xdr:row>2</xdr:row>
      <xdr:rowOff>78084</xdr:rowOff>
    </xdr:to>
    <xdr:pic>
      <xdr:nvPicPr>
        <xdr:cNvPr id="8" name="Picture 7">
          <a:extLst>
            <a:ext uri="{FF2B5EF4-FFF2-40B4-BE49-F238E27FC236}">
              <a16:creationId xmlns:a16="http://schemas.microsoft.com/office/drawing/2014/main" id="{AF6AA390-BA07-4BDE-8DA2-5E6D3114928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7600" r="15239" b="50597"/>
        <a:stretch/>
      </xdr:blipFill>
      <xdr:spPr>
        <a:xfrm>
          <a:off x="12434753" y="134938"/>
          <a:ext cx="549942" cy="546396"/>
        </a:xfrm>
        <a:prstGeom prst="rect">
          <a:avLst/>
        </a:prstGeom>
      </xdr:spPr>
    </xdr:pic>
    <xdr:clientData/>
  </xdr:twoCellAnchor>
  <xdr:oneCellAnchor>
    <xdr:from>
      <xdr:col>0</xdr:col>
      <xdr:colOff>38100</xdr:colOff>
      <xdr:row>0</xdr:row>
      <xdr:rowOff>36362</xdr:rowOff>
    </xdr:from>
    <xdr:ext cx="1289050" cy="446160"/>
    <xdr:pic>
      <xdr:nvPicPr>
        <xdr:cNvPr id="9" name="Picture 8">
          <a:extLst>
            <a:ext uri="{FF2B5EF4-FFF2-40B4-BE49-F238E27FC236}">
              <a16:creationId xmlns:a16="http://schemas.microsoft.com/office/drawing/2014/main" id="{8CC11BF5-9019-4B4D-8EAE-EF8C192DE35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8100" y="36362"/>
          <a:ext cx="1289050" cy="446160"/>
        </a:xfrm>
        <a:prstGeom prst="rect">
          <a:avLst/>
        </a:prstGeom>
      </xdr:spPr>
    </xdr:pic>
    <xdr:clientData/>
  </xdr:oneCellAnchor>
  <xdr:twoCellAnchor>
    <xdr:from>
      <xdr:col>2</xdr:col>
      <xdr:colOff>12327</xdr:colOff>
      <xdr:row>6</xdr:row>
      <xdr:rowOff>100946</xdr:rowOff>
    </xdr:from>
    <xdr:to>
      <xdr:col>2</xdr:col>
      <xdr:colOff>398930</xdr:colOff>
      <xdr:row>6</xdr:row>
      <xdr:rowOff>264925</xdr:rowOff>
    </xdr:to>
    <xdr:sp macro="" textlink="">
      <xdr:nvSpPr>
        <xdr:cNvPr id="10" name="Arrow: Right 9">
          <a:extLst>
            <a:ext uri="{FF2B5EF4-FFF2-40B4-BE49-F238E27FC236}">
              <a16:creationId xmlns:a16="http://schemas.microsoft.com/office/drawing/2014/main" id="{04763B41-F4B7-4E96-BFA9-E0611DDCAD5F}"/>
            </a:ext>
          </a:extLst>
        </xdr:cNvPr>
        <xdr:cNvSpPr/>
      </xdr:nvSpPr>
      <xdr:spPr>
        <a:xfrm flipH="1">
          <a:off x="4473202" y="2093259"/>
          <a:ext cx="386603" cy="16397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ZA" sz="1100"/>
        </a:p>
      </xdr:txBody>
    </xdr:sp>
    <xdr:clientData/>
  </xdr:twoCellAnchor>
  <xdr:oneCellAnchor>
    <xdr:from>
      <xdr:col>2</xdr:col>
      <xdr:colOff>31752</xdr:colOff>
      <xdr:row>5</xdr:row>
      <xdr:rowOff>31750</xdr:rowOff>
    </xdr:from>
    <xdr:ext cx="142874" cy="142875"/>
    <xdr:pic>
      <xdr:nvPicPr>
        <xdr:cNvPr id="11" name="Picture 10">
          <a:extLst>
            <a:ext uri="{FF2B5EF4-FFF2-40B4-BE49-F238E27FC236}">
              <a16:creationId xmlns:a16="http://schemas.microsoft.com/office/drawing/2014/main" id="{D1DF6B3B-5F35-4D4A-8A99-59577043F99A}"/>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67734" t="5727" r="15640" b="46237"/>
        <a:stretch/>
      </xdr:blipFill>
      <xdr:spPr>
        <a:xfrm>
          <a:off x="4492627" y="1492250"/>
          <a:ext cx="142874" cy="142875"/>
        </a:xfrm>
        <a:prstGeom prst="rect">
          <a:avLst/>
        </a:prstGeom>
      </xdr:spPr>
    </xdr:pic>
    <xdr:clientData/>
  </xdr:oneCellAnchor>
  <xdr:oneCellAnchor>
    <xdr:from>
      <xdr:col>0</xdr:col>
      <xdr:colOff>2737827</xdr:colOff>
      <xdr:row>17</xdr:row>
      <xdr:rowOff>174625</xdr:rowOff>
    </xdr:from>
    <xdr:ext cx="142874" cy="142875"/>
    <xdr:pic>
      <xdr:nvPicPr>
        <xdr:cNvPr id="12" name="Picture 11">
          <a:extLst>
            <a:ext uri="{FF2B5EF4-FFF2-40B4-BE49-F238E27FC236}">
              <a16:creationId xmlns:a16="http://schemas.microsoft.com/office/drawing/2014/main" id="{3E83632E-8C4C-415A-97B4-F4F4AC8F7819}"/>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67734" t="5727" r="15640" b="46237"/>
        <a:stretch/>
      </xdr:blipFill>
      <xdr:spPr>
        <a:xfrm>
          <a:off x="2737827" y="5187462"/>
          <a:ext cx="142874" cy="142875"/>
        </a:xfrm>
        <a:prstGeom prst="rect">
          <a:avLst/>
        </a:prstGeom>
      </xdr:spPr>
    </xdr:pic>
    <xdr:clientData/>
  </xdr:oneCellAnchor>
  <xdr:oneCellAnchor>
    <xdr:from>
      <xdr:col>0</xdr:col>
      <xdr:colOff>1463920</xdr:colOff>
      <xdr:row>18</xdr:row>
      <xdr:rowOff>303212</xdr:rowOff>
    </xdr:from>
    <xdr:ext cx="142874" cy="142875"/>
    <xdr:pic>
      <xdr:nvPicPr>
        <xdr:cNvPr id="13" name="Picture 12">
          <a:extLst>
            <a:ext uri="{FF2B5EF4-FFF2-40B4-BE49-F238E27FC236}">
              <a16:creationId xmlns:a16="http://schemas.microsoft.com/office/drawing/2014/main" id="{3113374A-2291-4175-8F5D-8F0A7F36AAE9}"/>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67734" t="5727" r="15640" b="46237"/>
        <a:stretch/>
      </xdr:blipFill>
      <xdr:spPr>
        <a:xfrm>
          <a:off x="1463920" y="6231914"/>
          <a:ext cx="142874" cy="142875"/>
        </a:xfrm>
        <a:prstGeom prst="rect">
          <a:avLst/>
        </a:prstGeom>
      </xdr:spPr>
    </xdr:pic>
    <xdr:clientData/>
  </xdr:oneCellAnchor>
  <xdr:oneCellAnchor>
    <xdr:from>
      <xdr:col>2</xdr:col>
      <xdr:colOff>2341562</xdr:colOff>
      <xdr:row>0</xdr:row>
      <xdr:rowOff>87312</xdr:rowOff>
    </xdr:from>
    <xdr:ext cx="142874" cy="142875"/>
    <xdr:pic>
      <xdr:nvPicPr>
        <xdr:cNvPr id="15" name="Picture 14">
          <a:extLst>
            <a:ext uri="{FF2B5EF4-FFF2-40B4-BE49-F238E27FC236}">
              <a16:creationId xmlns:a16="http://schemas.microsoft.com/office/drawing/2014/main" id="{B1359D78-F22F-43AA-8085-E78DD5294392}"/>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67734" t="5727" r="15640" b="46237"/>
        <a:stretch/>
      </xdr:blipFill>
      <xdr:spPr>
        <a:xfrm>
          <a:off x="6802437" y="87312"/>
          <a:ext cx="142874" cy="1428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4P%20-%20Costings%20Calculation_13%20December%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2 Quater 1 Info"/>
      <sheetName val="Total Savings Per SDP Pain Poin"/>
      <sheetName val="COMBINED RESULTS"/>
      <sheetName val="Weighting"/>
      <sheetName val="Admin+Affordabity (Slide 11+12)"/>
      <sheetName val="Visibility (Slide 13+14)"/>
      <sheetName val="Too many Platform (Slide 15+16)"/>
      <sheetName val="Communication (Slides 17+18)"/>
      <sheetName val="Maintain eP.O.E. (Slides 19+20)"/>
      <sheetName val="All Inputs"/>
      <sheetName val="Self Review Analysis"/>
    </sheetNames>
    <sheetDataSet>
      <sheetData sheetId="0"/>
      <sheetData sheetId="1"/>
      <sheetData sheetId="2"/>
      <sheetData sheetId="3">
        <row r="2">
          <cell r="G2">
            <v>63.284946236559144</v>
          </cell>
        </row>
        <row r="3">
          <cell r="G3">
            <v>466.06640000000004</v>
          </cell>
        </row>
        <row r="4">
          <cell r="G4">
            <v>640.03170314485146</v>
          </cell>
        </row>
        <row r="6">
          <cell r="G6">
            <v>273.2104683195592</v>
          </cell>
        </row>
        <row r="7">
          <cell r="G7">
            <v>423.82526564344744</v>
          </cell>
        </row>
        <row r="8">
          <cell r="G8">
            <v>252.87288469106656</v>
          </cell>
        </row>
        <row r="10">
          <cell r="G10">
            <v>466.06640000000004</v>
          </cell>
        </row>
      </sheetData>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AA3D4-129C-45EC-BDA6-69550AA25D94}">
  <dimension ref="A1:K32"/>
  <sheetViews>
    <sheetView tabSelected="1" zoomScale="80" zoomScaleNormal="80" workbookViewId="0">
      <selection activeCell="B8" sqref="B8"/>
    </sheetView>
  </sheetViews>
  <sheetFormatPr defaultColWidth="8.7265625" defaultRowHeight="14.5"/>
  <cols>
    <col min="1" max="1" width="44.26953125" style="48" customWidth="1"/>
    <col min="2" max="2" width="19.54296875" style="48" customWidth="1"/>
    <col min="3" max="3" width="36.54296875" style="48" customWidth="1"/>
    <col min="4" max="4" width="0.54296875" style="48" customWidth="1"/>
    <col min="5" max="5" width="22.453125" style="48" customWidth="1"/>
    <col min="6" max="6" width="26.81640625" style="48" customWidth="1"/>
    <col min="7" max="7" width="21.54296875" style="48" customWidth="1"/>
    <col min="8" max="8" width="24.1796875" style="48" customWidth="1"/>
    <col min="9" max="16384" width="8.7265625" style="48"/>
  </cols>
  <sheetData>
    <row r="1" spans="1:11" ht="42" customHeight="1">
      <c r="A1" s="101" t="s">
        <v>25</v>
      </c>
      <c r="B1" s="101"/>
      <c r="C1" s="102"/>
      <c r="D1" s="72"/>
      <c r="E1" s="49"/>
      <c r="I1" s="98"/>
      <c r="J1" s="99"/>
      <c r="K1" s="100"/>
    </row>
    <row r="2" spans="1:11" s="46" customFormat="1" ht="5.5" customHeight="1">
      <c r="A2" s="73"/>
      <c r="B2" s="74"/>
      <c r="C2" s="75"/>
      <c r="D2" s="76"/>
      <c r="E2" s="50"/>
    </row>
    <row r="3" spans="1:11" s="46" customFormat="1" ht="28" customHeight="1">
      <c r="A3" s="121" t="s">
        <v>47</v>
      </c>
      <c r="B3" s="122"/>
      <c r="C3" s="123"/>
      <c r="D3" s="76"/>
      <c r="E3" s="50"/>
    </row>
    <row r="4" spans="1:11" s="46" customFormat="1" ht="22.5" customHeight="1">
      <c r="A4" s="77" t="s">
        <v>1</v>
      </c>
      <c r="B4" s="66" t="s">
        <v>51</v>
      </c>
      <c r="C4" s="78" t="s">
        <v>43</v>
      </c>
      <c r="D4" s="76"/>
      <c r="E4" s="50"/>
    </row>
    <row r="5" spans="1:11" s="46" customFormat="1" ht="22.5" customHeight="1">
      <c r="A5" s="79" t="s">
        <v>14</v>
      </c>
      <c r="B5" s="60">
        <v>0</v>
      </c>
      <c r="C5" s="78" t="s">
        <v>42</v>
      </c>
      <c r="D5" s="76"/>
      <c r="E5" s="50"/>
    </row>
    <row r="6" spans="1:11" s="46" customFormat="1" ht="37" customHeight="1">
      <c r="A6" s="80" t="s">
        <v>15</v>
      </c>
      <c r="B6" s="60">
        <f>(B5*'Level 1 Calculator'!D5)</f>
        <v>0</v>
      </c>
      <c r="C6" s="81" t="s">
        <v>48</v>
      </c>
      <c r="D6" s="76"/>
      <c r="E6" s="50"/>
    </row>
    <row r="7" spans="1:11" s="46" customFormat="1" ht="27" customHeight="1">
      <c r="A7" s="80" t="s">
        <v>2</v>
      </c>
      <c r="B7" s="52">
        <v>0</v>
      </c>
      <c r="C7" s="82" t="s">
        <v>44</v>
      </c>
      <c r="D7" s="76"/>
      <c r="E7" s="50"/>
    </row>
    <row r="8" spans="1:11" s="46" customFormat="1" ht="4.5" customHeight="1">
      <c r="A8" s="83"/>
      <c r="B8" s="84"/>
      <c r="C8" s="85"/>
      <c r="D8" s="76"/>
      <c r="E8" s="50"/>
    </row>
    <row r="9" spans="1:11" s="45" customFormat="1" ht="23.5" customHeight="1">
      <c r="A9" s="86" t="s">
        <v>49</v>
      </c>
      <c r="B9" s="119">
        <f>'Level 1 Calculator'!B8</f>
        <v>0</v>
      </c>
      <c r="C9" s="120"/>
      <c r="D9" s="87"/>
      <c r="E9" s="51"/>
    </row>
    <row r="10" spans="1:11" s="45" customFormat="1" ht="23.5" customHeight="1">
      <c r="A10" s="86" t="s">
        <v>50</v>
      </c>
      <c r="B10" s="119">
        <f>'Level 1 Calculator'!B9</f>
        <v>0</v>
      </c>
      <c r="C10" s="120"/>
      <c r="D10" s="87"/>
      <c r="E10" s="51"/>
    </row>
    <row r="11" spans="1:11" s="46" customFormat="1" ht="4.5" customHeight="1">
      <c r="A11" s="84"/>
      <c r="B11" s="84"/>
      <c r="C11" s="85"/>
      <c r="D11" s="76"/>
      <c r="E11" s="50"/>
    </row>
    <row r="12" spans="1:11" s="46" customFormat="1" ht="34" customHeight="1" thickBot="1">
      <c r="A12" s="103" t="s">
        <v>33</v>
      </c>
      <c r="B12" s="104"/>
      <c r="C12" s="105"/>
      <c r="D12" s="76"/>
      <c r="E12" s="50"/>
    </row>
    <row r="13" spans="1:11" s="45" customFormat="1" ht="26" customHeight="1">
      <c r="A13" s="88" t="s">
        <v>35</v>
      </c>
      <c r="B13" s="110">
        <f>'Level 1 Calculator'!B12</f>
        <v>0</v>
      </c>
      <c r="C13" s="111"/>
      <c r="D13" s="87"/>
      <c r="E13" s="51"/>
    </row>
    <row r="14" spans="1:11" s="45" customFormat="1" ht="28.5" customHeight="1">
      <c r="A14" s="89" t="s">
        <v>34</v>
      </c>
      <c r="B14" s="112">
        <f>'Level 1 Calculator'!B13</f>
        <v>0</v>
      </c>
      <c r="C14" s="113"/>
      <c r="D14" s="87"/>
      <c r="E14" s="51"/>
    </row>
    <row r="15" spans="1:11" s="45" customFormat="1" ht="23.5" customHeight="1" thickBot="1">
      <c r="A15" s="90" t="s">
        <v>36</v>
      </c>
      <c r="B15" s="114">
        <f>'Level 1 Calculator'!B14</f>
        <v>0</v>
      </c>
      <c r="C15" s="115"/>
      <c r="D15" s="87"/>
      <c r="E15" s="51"/>
    </row>
    <row r="16" spans="1:11" s="46" customFormat="1" ht="4.5" customHeight="1">
      <c r="A16" s="91"/>
      <c r="B16" s="84"/>
      <c r="C16" s="85"/>
      <c r="D16" s="76"/>
      <c r="E16" s="50"/>
    </row>
    <row r="17" spans="1:7" s="45" customFormat="1" ht="38.5" customHeight="1">
      <c r="A17" s="116" t="s">
        <v>32</v>
      </c>
      <c r="B17" s="117"/>
      <c r="C17" s="118"/>
      <c r="D17" s="87"/>
      <c r="E17" s="67"/>
      <c r="F17" s="71"/>
    </row>
    <row r="18" spans="1:7" s="45" customFormat="1" ht="72" customHeight="1">
      <c r="A18" s="106" t="s">
        <v>45</v>
      </c>
      <c r="B18" s="107"/>
      <c r="C18" s="92" t="e">
        <f>'Level 1 Calculator'!C13</f>
        <v>#DIV/0!</v>
      </c>
      <c r="D18" s="87"/>
    </row>
    <row r="19" spans="1:7" s="45" customFormat="1" ht="94" customHeight="1" thickBot="1">
      <c r="A19" s="108" t="s">
        <v>46</v>
      </c>
      <c r="B19" s="109"/>
      <c r="C19" s="93" t="e">
        <f>'Level 1 Calculator'!C14</f>
        <v>#DIV/0!</v>
      </c>
      <c r="D19" s="87"/>
    </row>
    <row r="20" spans="1:7" s="44" customFormat="1" ht="5.15" customHeight="1" thickBot="1">
      <c r="A20" s="94"/>
      <c r="B20" s="95"/>
      <c r="C20" s="96"/>
      <c r="D20" s="97"/>
      <c r="E20" s="53"/>
      <c r="G20" s="45"/>
    </row>
    <row r="21" spans="1:7">
      <c r="A21" s="47"/>
      <c r="B21" s="47"/>
      <c r="C21" s="47"/>
      <c r="D21" s="47"/>
      <c r="E21" s="47"/>
      <c r="F21" s="47"/>
      <c r="G21" s="45"/>
    </row>
    <row r="22" spans="1:7">
      <c r="A22" s="47"/>
      <c r="B22" s="47"/>
      <c r="C22" s="47"/>
      <c r="D22" s="47"/>
      <c r="E22" s="47"/>
      <c r="F22" s="47"/>
      <c r="G22" s="45"/>
    </row>
    <row r="23" spans="1:7">
      <c r="A23" s="47"/>
      <c r="B23" s="47"/>
      <c r="C23" s="47"/>
      <c r="D23" s="47"/>
      <c r="E23" s="47"/>
      <c r="F23" s="47"/>
      <c r="G23" s="45"/>
    </row>
    <row r="24" spans="1:7">
      <c r="A24" s="47"/>
      <c r="B24" s="47"/>
      <c r="C24" s="47"/>
      <c r="D24" s="47"/>
      <c r="E24" s="47"/>
      <c r="F24" s="47"/>
      <c r="G24" s="45"/>
    </row>
    <row r="25" spans="1:7">
      <c r="A25" s="47"/>
      <c r="B25" s="47"/>
      <c r="C25" s="47"/>
      <c r="D25" s="47"/>
      <c r="E25" s="47"/>
      <c r="F25" s="47"/>
      <c r="G25" s="45"/>
    </row>
    <row r="26" spans="1:7">
      <c r="A26" s="47"/>
      <c r="B26" s="47"/>
      <c r="C26" s="47"/>
      <c r="D26" s="47"/>
      <c r="E26" s="47"/>
      <c r="F26" s="47"/>
      <c r="G26" s="45"/>
    </row>
    <row r="27" spans="1:7">
      <c r="A27" s="47"/>
      <c r="B27" s="47"/>
      <c r="C27" s="47"/>
      <c r="D27" s="47"/>
      <c r="E27" s="47"/>
      <c r="F27" s="47"/>
      <c r="G27" s="45"/>
    </row>
    <row r="28" spans="1:7">
      <c r="A28" s="47"/>
      <c r="B28" s="47"/>
      <c r="C28" s="47"/>
      <c r="D28" s="47"/>
      <c r="E28" s="47"/>
      <c r="F28" s="47"/>
    </row>
    <row r="29" spans="1:7">
      <c r="A29" s="47"/>
      <c r="B29" s="47"/>
      <c r="C29" s="47"/>
      <c r="D29" s="47"/>
      <c r="E29" s="47"/>
      <c r="F29" s="47"/>
    </row>
    <row r="30" spans="1:7">
      <c r="A30" s="47"/>
      <c r="B30" s="47"/>
      <c r="C30" s="47"/>
      <c r="D30" s="47"/>
      <c r="E30" s="47"/>
      <c r="F30" s="47"/>
    </row>
    <row r="31" spans="1:7">
      <c r="A31" s="47"/>
      <c r="B31" s="47"/>
      <c r="C31" s="47"/>
      <c r="D31" s="47"/>
      <c r="E31" s="47"/>
      <c r="F31" s="47"/>
    </row>
    <row r="32" spans="1:7">
      <c r="A32" s="47"/>
      <c r="B32" s="47"/>
      <c r="C32" s="47"/>
      <c r="D32" s="47"/>
      <c r="E32" s="47"/>
      <c r="F32" s="47"/>
    </row>
  </sheetData>
  <sheetProtection algorithmName="SHA-512" hashValue="Y4NVfcOhYIdnW0BDBFAufctwT4JTH+K9YTG7xBKPSJ8Oex2AtjF6Ovn3fgLIep5Cwh+VNFT0TSopTRFj3g7A7w==" saltValue="RKhYD6vxxiN9yEw8rUkqgg==" spinCount="100000" sheet="1" objects="1" scenarios="1"/>
  <mergeCells count="12">
    <mergeCell ref="I1:K1"/>
    <mergeCell ref="A1:C1"/>
    <mergeCell ref="A12:C12"/>
    <mergeCell ref="A18:B18"/>
    <mergeCell ref="A19:B19"/>
    <mergeCell ref="B13:C13"/>
    <mergeCell ref="B14:C14"/>
    <mergeCell ref="B15:C15"/>
    <mergeCell ref="A17:C17"/>
    <mergeCell ref="B9:C9"/>
    <mergeCell ref="B10:C10"/>
    <mergeCell ref="A3:C3"/>
  </mergeCells>
  <conditionalFormatting sqref="B14">
    <cfRule type="cellIs" dxfId="2" priority="3" operator="lessThan">
      <formula>$B$9</formula>
    </cfRule>
  </conditionalFormatting>
  <conditionalFormatting sqref="B15">
    <cfRule type="cellIs" dxfId="1" priority="2" operator="greaterThan">
      <formula>$B$10</formula>
    </cfRule>
  </conditionalFormatting>
  <conditionalFormatting sqref="B4">
    <cfRule type="cellIs" dxfId="0" priority="1" operator="notEqual">
      <formula>"Programme Name"</formula>
    </cfRule>
  </conditionalFormatting>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1B3A0-104E-45F6-95F1-FC5AE3F7A12E}">
  <dimension ref="A1:G35"/>
  <sheetViews>
    <sheetView topLeftCell="A4" zoomScale="110" zoomScaleNormal="110" workbookViewId="0">
      <selection activeCell="C15" sqref="C15"/>
    </sheetView>
  </sheetViews>
  <sheetFormatPr defaultRowHeight="14.5"/>
  <cols>
    <col min="1" max="1" width="36.453125" bestFit="1" customWidth="1"/>
    <col min="2" max="2" width="22.54296875" customWidth="1"/>
    <col min="3" max="3" width="12.453125" customWidth="1"/>
    <col min="4" max="4" width="39.81640625" customWidth="1"/>
    <col min="5" max="5" width="22.453125" customWidth="1"/>
    <col min="6" max="6" width="14.7265625" customWidth="1"/>
    <col min="7" max="7" width="21.54296875" customWidth="1"/>
    <col min="8" max="8" width="24.1796875" customWidth="1"/>
  </cols>
  <sheetData>
    <row r="1" spans="1:5">
      <c r="A1" s="124" t="s">
        <v>0</v>
      </c>
      <c r="B1" s="124"/>
      <c r="C1" s="124"/>
    </row>
    <row r="2" spans="1:5" s="1" customFormat="1" ht="11.5">
      <c r="C2" s="2"/>
    </row>
    <row r="3" spans="1:5" s="1" customFormat="1" ht="34" customHeight="1">
      <c r="A3" s="33" t="s">
        <v>1</v>
      </c>
      <c r="B3" s="2" t="str">
        <f>'Level 1 Calculator Client'!B4</f>
        <v>Generic managemetn 4</v>
      </c>
    </row>
    <row r="4" spans="1:5" s="1" customFormat="1" ht="25" customHeight="1">
      <c r="A4" s="34" t="s">
        <v>14</v>
      </c>
      <c r="B4" s="5">
        <f>'Level 1 Calculator Client'!B5</f>
        <v>0</v>
      </c>
    </row>
    <row r="5" spans="1:5" s="1" customFormat="1" ht="25" customHeight="1">
      <c r="A5" s="33" t="s">
        <v>15</v>
      </c>
      <c r="B5" s="5">
        <f>'Level 1 Calculator Client'!B6</f>
        <v>0</v>
      </c>
      <c r="D5" s="55">
        <v>0.77649999999999997</v>
      </c>
      <c r="E5" s="54" t="s">
        <v>26</v>
      </c>
    </row>
    <row r="6" spans="1:5" s="1" customFormat="1" ht="25" customHeight="1">
      <c r="A6" s="33" t="s">
        <v>2</v>
      </c>
      <c r="B6" s="2">
        <f>'Level 1 Calculator Client'!B7</f>
        <v>0</v>
      </c>
    </row>
    <row r="7" spans="1:5" s="4" customFormat="1" ht="25" customHeight="1">
      <c r="A7" s="34" t="s">
        <v>30</v>
      </c>
      <c r="B7" s="30">
        <f>B6*B4</f>
        <v>0</v>
      </c>
    </row>
    <row r="8" spans="1:5" s="4" customFormat="1" ht="25" customHeight="1">
      <c r="A8" s="34" t="s">
        <v>28</v>
      </c>
      <c r="B8" s="31">
        <f>B5*B6</f>
        <v>0</v>
      </c>
      <c r="C8" s="7"/>
    </row>
    <row r="9" spans="1:5" s="4" customFormat="1" ht="25" customHeight="1">
      <c r="A9" s="34" t="s">
        <v>27</v>
      </c>
      <c r="B9" s="31">
        <f>B7-B8</f>
        <v>0</v>
      </c>
      <c r="D9" s="58" t="e">
        <f>B9/B7</f>
        <v>#DIV/0!</v>
      </c>
    </row>
    <row r="10" spans="1:5" s="4" customFormat="1" ht="25" customHeight="1">
      <c r="A10" s="34" t="s">
        <v>29</v>
      </c>
      <c r="B10" s="68" t="e">
        <f>(B17*B6)/B9</f>
        <v>#DIV/0!</v>
      </c>
      <c r="C10" s="59" t="s">
        <v>31</v>
      </c>
    </row>
    <row r="11" spans="1:5" s="4" customFormat="1" ht="25" customHeight="1" thickBot="1">
      <c r="A11" s="34"/>
      <c r="B11" s="56"/>
      <c r="C11" s="7"/>
    </row>
    <row r="12" spans="1:5" s="4" customFormat="1" ht="25" customHeight="1">
      <c r="A12" s="61" t="s">
        <v>37</v>
      </c>
      <c r="B12" s="65">
        <f>B4*B6</f>
        <v>0</v>
      </c>
      <c r="C12" s="69" t="e">
        <f>B12/B7</f>
        <v>#DIV/0!</v>
      </c>
    </row>
    <row r="13" spans="1:5" s="4" customFormat="1" ht="25" customHeight="1">
      <c r="A13" s="62" t="s">
        <v>38</v>
      </c>
      <c r="B13" s="65">
        <f>B8-(B17*B6)</f>
        <v>0</v>
      </c>
      <c r="C13" s="69" t="e">
        <f>D13/B8</f>
        <v>#DIV/0!</v>
      </c>
      <c r="D13" s="5">
        <f>B8-B13</f>
        <v>0</v>
      </c>
    </row>
    <row r="14" spans="1:5" s="4" customFormat="1" ht="25" customHeight="1" thickBot="1">
      <c r="A14" s="63" t="s">
        <v>39</v>
      </c>
      <c r="B14" s="65">
        <f>B7-B13</f>
        <v>0</v>
      </c>
      <c r="C14" s="69" t="e">
        <f>D14/B9</f>
        <v>#DIV/0!</v>
      </c>
      <c r="D14" s="36">
        <f>B14-B9</f>
        <v>0</v>
      </c>
    </row>
    <row r="15" spans="1:5" s="4" customFormat="1" ht="25" customHeight="1">
      <c r="A15" s="64" t="s">
        <v>40</v>
      </c>
      <c r="B15" s="70" t="e">
        <f>B14/B7</f>
        <v>#DIV/0!</v>
      </c>
      <c r="C15" s="7"/>
    </row>
    <row r="16" spans="1:5" s="4" customFormat="1" ht="25" customHeight="1">
      <c r="A16" s="34"/>
      <c r="B16" s="31"/>
      <c r="C16" s="7"/>
    </row>
    <row r="17" spans="1:7" s="4" customFormat="1" ht="25" customHeight="1">
      <c r="A17" s="34" t="s">
        <v>41</v>
      </c>
      <c r="B17" s="7">
        <f>B20-SUM(E21:E25)</f>
        <v>3784.4780680354838</v>
      </c>
      <c r="C17" s="7"/>
      <c r="D17" s="36"/>
    </row>
    <row r="18" spans="1:7" s="4" customFormat="1" ht="25" customHeight="1">
      <c r="A18" s="34" t="s">
        <v>17</v>
      </c>
      <c r="B18" s="32" t="e">
        <f>B17/B8</f>
        <v>#DIV/0!</v>
      </c>
    </row>
    <row r="19" spans="1:7" s="4" customFormat="1" ht="25" customHeight="1">
      <c r="A19" s="34"/>
      <c r="B19" s="32"/>
      <c r="C19" s="40">
        <f>B6</f>
        <v>0</v>
      </c>
      <c r="D19" s="40"/>
      <c r="E19" s="5"/>
      <c r="F19" s="40"/>
      <c r="G19" s="40"/>
    </row>
    <row r="20" spans="1:7" s="4" customFormat="1" ht="25" customHeight="1">
      <c r="A20" s="34" t="s">
        <v>16</v>
      </c>
      <c r="B20" s="7">
        <f>SUM(Sheet3!C2:C5)</f>
        <v>3784.4780680354838</v>
      </c>
      <c r="D20" s="36">
        <f>B20-B21</f>
        <v>1804.4780680354838</v>
      </c>
    </row>
    <row r="21" spans="1:7" s="4" customFormat="1" ht="25" customHeight="1">
      <c r="A21" s="35" t="s">
        <v>21</v>
      </c>
      <c r="B21" s="7">
        <v>1980</v>
      </c>
      <c r="C21" s="40">
        <v>0</v>
      </c>
      <c r="D21" s="4" t="s">
        <v>23</v>
      </c>
      <c r="E21" s="41" t="b">
        <f>IF(AND(C19&gt;C21,C19&lt;C22),B21)</f>
        <v>0</v>
      </c>
      <c r="F21" s="43">
        <f>IF(E21=1980,(B20-B21),0)*C19</f>
        <v>0</v>
      </c>
    </row>
    <row r="22" spans="1:7" s="4" customFormat="1" ht="27" customHeight="1">
      <c r="C22" s="40">
        <v>100</v>
      </c>
      <c r="D22" s="4" t="s">
        <v>24</v>
      </c>
      <c r="F22" s="43"/>
    </row>
    <row r="23" spans="1:7" s="4" customFormat="1" ht="27" customHeight="1">
      <c r="A23" s="35" t="s">
        <v>20</v>
      </c>
      <c r="B23" s="7">
        <v>1880</v>
      </c>
      <c r="C23" s="40">
        <v>99</v>
      </c>
      <c r="D23" s="36">
        <f>B20-B23</f>
        <v>1904.4780680354838</v>
      </c>
      <c r="E23" s="41" t="b">
        <f>IF(AND(C19&gt;C23,C19&lt;C24),B23)</f>
        <v>0</v>
      </c>
      <c r="F23" s="43">
        <f>IF(E23=1880,(B20-B23),0)*C19</f>
        <v>0</v>
      </c>
    </row>
    <row r="24" spans="1:7" s="4" customFormat="1" ht="29.5" customHeight="1">
      <c r="C24" s="40">
        <v>500</v>
      </c>
      <c r="D24" s="4" t="s">
        <v>24</v>
      </c>
    </row>
    <row r="25" spans="1:7" s="4" customFormat="1" ht="18" customHeight="1">
      <c r="A25" s="35" t="s">
        <v>18</v>
      </c>
      <c r="B25" s="7">
        <v>1790</v>
      </c>
      <c r="C25" s="40">
        <v>499</v>
      </c>
      <c r="D25" s="36">
        <f>B20-B25</f>
        <v>1994.4780680354838</v>
      </c>
      <c r="E25" s="41" t="b">
        <f>IF(AND(C19&gt;C25,C21&lt;C26),B25)</f>
        <v>0</v>
      </c>
      <c r="F25" s="43">
        <f>IF(E25=1790,(B20-B25),0)*C19</f>
        <v>0</v>
      </c>
      <c r="G25" s="1"/>
    </row>
    <row r="26" spans="1:7" s="4" customFormat="1" ht="11.5">
      <c r="C26" s="40">
        <v>2000</v>
      </c>
      <c r="D26" s="4" t="s">
        <v>24</v>
      </c>
    </row>
    <row r="27" spans="1:7">
      <c r="C27" s="6"/>
      <c r="D27" s="4"/>
      <c r="E27" s="4"/>
      <c r="F27" s="4"/>
      <c r="G27" s="4"/>
    </row>
    <row r="28" spans="1:7">
      <c r="C28" s="4"/>
      <c r="D28" s="42"/>
      <c r="E28" s="4"/>
      <c r="F28" s="4"/>
      <c r="G28" s="4"/>
    </row>
    <row r="29" spans="1:7">
      <c r="A29" s="4"/>
      <c r="B29" s="4"/>
      <c r="C29" s="4"/>
      <c r="D29" s="4"/>
      <c r="E29" s="4"/>
      <c r="F29" s="4"/>
      <c r="G29" s="4"/>
    </row>
    <row r="30" spans="1:7">
      <c r="A30" s="4"/>
      <c r="B30" s="4"/>
      <c r="C30" s="4"/>
      <c r="E30" s="4"/>
      <c r="F30" s="4"/>
      <c r="G30" s="4"/>
    </row>
    <row r="31" spans="1:7" ht="15" thickBot="1">
      <c r="A31" s="3" t="s">
        <v>22</v>
      </c>
      <c r="B31" s="4"/>
      <c r="C31" s="4"/>
      <c r="E31" s="4"/>
      <c r="F31" s="4"/>
      <c r="G31" s="4"/>
    </row>
    <row r="32" spans="1:7">
      <c r="A32" s="35" t="s">
        <v>21</v>
      </c>
      <c r="B32" s="37">
        <v>180</v>
      </c>
      <c r="C32" s="4"/>
      <c r="E32" s="4"/>
      <c r="F32" s="4"/>
      <c r="G32" s="4"/>
    </row>
    <row r="33" spans="1:7">
      <c r="A33" s="35" t="s">
        <v>20</v>
      </c>
      <c r="B33" s="38">
        <v>172</v>
      </c>
      <c r="C33" s="4"/>
      <c r="D33" s="4"/>
      <c r="E33" s="4"/>
      <c r="F33" s="4"/>
      <c r="G33" s="4"/>
    </row>
    <row r="34" spans="1:7" ht="15" thickBot="1">
      <c r="A34" s="35" t="s">
        <v>19</v>
      </c>
      <c r="B34" s="39">
        <v>166</v>
      </c>
    </row>
    <row r="35" spans="1:7">
      <c r="A35" s="35" t="s">
        <v>18</v>
      </c>
      <c r="B35" s="4"/>
    </row>
  </sheetData>
  <mergeCells count="1">
    <mergeCell ref="A1:C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AD2FE-A7E1-4C6C-A6C2-B1D48963901C}">
  <dimension ref="A1:F9"/>
  <sheetViews>
    <sheetView workbookViewId="0">
      <selection activeCell="E6" sqref="E6"/>
    </sheetView>
  </sheetViews>
  <sheetFormatPr defaultRowHeight="14.5"/>
  <cols>
    <col min="1" max="1" width="13.81640625" bestFit="1" customWidth="1"/>
    <col min="2" max="2" width="54.81640625" customWidth="1"/>
    <col min="3" max="3" width="26.1796875" customWidth="1"/>
    <col min="6" max="6" width="23.81640625" customWidth="1"/>
    <col min="7" max="7" width="27.26953125" customWidth="1"/>
  </cols>
  <sheetData>
    <row r="1" spans="1:6" ht="15" thickBot="1">
      <c r="A1" s="4"/>
      <c r="B1" s="8" t="e">
        <f>B2+B3+B4+B5+B8</f>
        <v>#VALUE!</v>
      </c>
      <c r="C1" s="9" t="s">
        <v>3</v>
      </c>
    </row>
    <row r="2" spans="1:6" ht="43.5" customHeight="1">
      <c r="A2" s="10" t="s">
        <v>5</v>
      </c>
      <c r="B2" s="11" t="s">
        <v>4</v>
      </c>
      <c r="C2" s="12">
        <f>SUM([1]Weighting!G2:G4)</f>
        <v>1169.3830493814107</v>
      </c>
      <c r="F2" s="57">
        <f>SUM(C2:C5)</f>
        <v>3784.4780680354838</v>
      </c>
    </row>
    <row r="3" spans="1:6" ht="43.5" customHeight="1">
      <c r="A3" s="13" t="s">
        <v>6</v>
      </c>
      <c r="B3" s="14" t="s">
        <v>7</v>
      </c>
      <c r="C3" s="15">
        <f>SUM([1]Weighting!G6:G8)</f>
        <v>949.90861865407317</v>
      </c>
    </row>
    <row r="4" spans="1:6" ht="43.5" customHeight="1">
      <c r="A4" s="16" t="s">
        <v>8</v>
      </c>
      <c r="B4" s="14" t="s">
        <v>9</v>
      </c>
      <c r="C4" s="17">
        <f>[1]Weighting!G10</f>
        <v>466.06640000000004</v>
      </c>
    </row>
    <row r="5" spans="1:6" ht="43.5" customHeight="1" thickBot="1">
      <c r="A5" s="24" t="s">
        <v>10</v>
      </c>
      <c r="B5" s="25" t="s">
        <v>11</v>
      </c>
      <c r="C5" s="26">
        <v>1199.1199999999999</v>
      </c>
    </row>
    <row r="6" spans="1:6">
      <c r="A6" s="27"/>
      <c r="B6" s="28"/>
      <c r="C6" s="29"/>
    </row>
    <row r="7" spans="1:6">
      <c r="A7" s="27"/>
      <c r="B7" s="28"/>
      <c r="C7" s="29"/>
    </row>
    <row r="8" spans="1:6" ht="46">
      <c r="A8" s="21" t="s">
        <v>12</v>
      </c>
      <c r="B8" s="22" t="s">
        <v>13</v>
      </c>
      <c r="C8" s="23">
        <f>SUM(C5+C4+C3+C2)</f>
        <v>3784.4780680354838</v>
      </c>
    </row>
    <row r="9" spans="1:6">
      <c r="A9" s="18"/>
      <c r="B9" s="19"/>
      <c r="C9" s="20"/>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BA0CA-B1CE-4D74-B380-FCE4A602E399}">
  <dimension ref="A1"/>
  <sheetViews>
    <sheetView workbookViewId="0">
      <selection activeCell="B10" sqref="B10"/>
    </sheetView>
  </sheetViews>
  <sheetFormatPr defaultRowHeight="14.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Level 1 Calculator Client</vt:lpstr>
      <vt:lpstr>Level 1 Calculator</vt:lpstr>
      <vt:lpstr>Sheet3</vt:lpstr>
      <vt:lpstr>Level 2 - Member Calulcator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Darryn Van Den Berg</dc:creator>
  <cp:lastModifiedBy>Darryn Van Den Berg</cp:lastModifiedBy>
  <dcterms:created xsi:type="dcterms:W3CDTF">2022-03-10T10:48:41Z</dcterms:created>
  <dcterms:modified xsi:type="dcterms:W3CDTF">2022-03-19T20:18:46Z</dcterms:modified>
</cp:coreProperties>
</file>